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 codeName="{4AEB4F63-F33D-04DF-ECAF-5796C6CBFC7C}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icardo\Downloads\"/>
    </mc:Choice>
  </mc:AlternateContent>
  <xr:revisionPtr revIDLastSave="0" documentId="13_ncr:1_{4AF78D05-9BD9-459D-9F9B-5DC9F08C810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sumen" sheetId="3" r:id="rId1"/>
    <sheet name="Valores" sheetId="2" state="hidden" r:id="rId2"/>
    <sheet name="Calendario" sheetId="16" r:id="rId3"/>
    <sheet name="ENERO" sheetId="1" r:id="rId4"/>
    <sheet name="FEBRERO" sheetId="4" r:id="rId5"/>
    <sheet name="MARZO" sheetId="5" r:id="rId6"/>
    <sheet name="ABRIL" sheetId="6" r:id="rId7"/>
    <sheet name="MAYO" sheetId="7" r:id="rId8"/>
    <sheet name="JUNIO" sheetId="8" r:id="rId9"/>
    <sheet name="JULIO" sheetId="9" r:id="rId10"/>
    <sheet name="AGOSTO" sheetId="10" r:id="rId11"/>
    <sheet name="SEPTIEMBRE" sheetId="11" r:id="rId12"/>
    <sheet name="OCTUBRE" sheetId="12" r:id="rId13"/>
    <sheet name="NOVIEMBRE" sheetId="13" r:id="rId14"/>
    <sheet name="DICIEMBRE" sheetId="14" r:id="rId15"/>
  </sheets>
  <externalReferences>
    <externalReference r:id="rId16"/>
  </externalReferences>
  <definedNames>
    <definedName name="_xlnm.Print_Area" localSheetId="6">ABRIL!$B$1:$L$31</definedName>
    <definedName name="_xlnm.Print_Area" localSheetId="10">AGOSTO!$B$1:$L$32</definedName>
    <definedName name="_xlnm.Print_Area" localSheetId="14">DICIEMBRE!$B$1:$L$32</definedName>
    <definedName name="_xlnm.Print_Area" localSheetId="3">ENERO!$B$1:$L$32</definedName>
    <definedName name="_xlnm.Print_Area" localSheetId="4">FEBRERO!$B$1:$L$29</definedName>
    <definedName name="_xlnm.Print_Area" localSheetId="9">JULIO!$B$1:$L$32</definedName>
    <definedName name="_xlnm.Print_Area" localSheetId="8">JUNIO!$B$1:$L$31</definedName>
    <definedName name="_xlnm.Print_Area" localSheetId="5">MARZO!$B$1:$L$32</definedName>
    <definedName name="_xlnm.Print_Area" localSheetId="7">MAYO!$B$1:$L$32</definedName>
    <definedName name="_xlnm.Print_Area" localSheetId="13">NOVIEMBRE!$B$1:$L$31</definedName>
    <definedName name="_xlnm.Print_Area" localSheetId="12">OCTUBRE!$B$1:$L$32</definedName>
    <definedName name="_xlnm.Print_Area" localSheetId="11">SEPTIEMBRE!$B$1:$L$31</definedName>
    <definedName name="TipoDia" localSheetId="2">[1]Valores!$A$1:$A$7</definedName>
    <definedName name="TipoDia">Valores!$A$1:$A$7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6" l="1"/>
  <c r="C30" i="4"/>
  <c r="D30" i="4" s="1"/>
  <c r="L30" i="4" s="1"/>
  <c r="H30" i="4"/>
  <c r="C360" i="16" l="1"/>
  <c r="C343" i="16"/>
  <c r="C341" i="16"/>
  <c r="C306" i="16"/>
  <c r="C286" i="16"/>
  <c r="C228" i="16"/>
  <c r="C122" i="16"/>
  <c r="C105" i="16"/>
  <c r="C90" i="16"/>
  <c r="C1" i="16"/>
  <c r="Q13" i="3" l="1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2" i="14"/>
  <c r="H2" i="13"/>
  <c r="H2" i="12"/>
  <c r="H2" i="11"/>
  <c r="H2" i="10"/>
  <c r="H2" i="9"/>
  <c r="H2" i="8"/>
  <c r="H2" i="7"/>
  <c r="H2" i="6"/>
  <c r="H2" i="5"/>
  <c r="H2" i="4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2" i="1"/>
  <c r="A3" i="14" l="1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2" i="14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2" i="13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2" i="12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2" i="1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2" i="10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2" i="9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2" i="8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2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2" i="6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2" i="5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2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  <c r="G59" i="2" l="1"/>
  <c r="D59" i="2"/>
  <c r="I61" i="2"/>
  <c r="L60" i="2"/>
  <c r="K62" i="2"/>
  <c r="J61" i="2"/>
  <c r="H59" i="2"/>
  <c r="F61" i="2"/>
  <c r="E60" i="2"/>
  <c r="M12" i="2"/>
  <c r="M16" i="2"/>
  <c r="M20" i="2"/>
  <c r="M24" i="2"/>
  <c r="M28" i="2"/>
  <c r="M32" i="2"/>
  <c r="M36" i="2"/>
  <c r="M40" i="2"/>
  <c r="M44" i="2"/>
  <c r="M48" i="2"/>
  <c r="M52" i="2"/>
  <c r="M56" i="2"/>
  <c r="M13" i="2"/>
  <c r="M17" i="2"/>
  <c r="M21" i="2"/>
  <c r="M25" i="2"/>
  <c r="M29" i="2"/>
  <c r="M33" i="2"/>
  <c r="M37" i="2"/>
  <c r="M41" i="2"/>
  <c r="M45" i="2"/>
  <c r="M49" i="2"/>
  <c r="M53" i="2"/>
  <c r="M14" i="2"/>
  <c r="M18" i="2"/>
  <c r="M22" i="2"/>
  <c r="M26" i="2"/>
  <c r="M30" i="2"/>
  <c r="M34" i="2"/>
  <c r="M38" i="2"/>
  <c r="M42" i="2"/>
  <c r="M46" i="2"/>
  <c r="M50" i="2"/>
  <c r="M54" i="2"/>
  <c r="M11" i="2"/>
  <c r="M15" i="2"/>
  <c r="M19" i="2"/>
  <c r="M23" i="2"/>
  <c r="M27" i="2"/>
  <c r="M31" i="2"/>
  <c r="M35" i="2"/>
  <c r="M39" i="2"/>
  <c r="M43" i="2"/>
  <c r="M47" i="2"/>
  <c r="M51" i="2"/>
  <c r="M55" i="2"/>
  <c r="L61" i="2"/>
  <c r="K11" i="2"/>
  <c r="K15" i="2"/>
  <c r="K19" i="2"/>
  <c r="K23" i="2"/>
  <c r="K27" i="2"/>
  <c r="K31" i="2"/>
  <c r="K35" i="2"/>
  <c r="K39" i="2"/>
  <c r="K43" i="2"/>
  <c r="K47" i="2"/>
  <c r="K55" i="2"/>
  <c r="K59" i="2"/>
  <c r="K12" i="2"/>
  <c r="K16" i="2"/>
  <c r="K20" i="2"/>
  <c r="K24" i="2"/>
  <c r="K28" i="2"/>
  <c r="K32" i="2"/>
  <c r="K36" i="2"/>
  <c r="K40" i="2"/>
  <c r="K44" i="2"/>
  <c r="K56" i="2"/>
  <c r="K60" i="2"/>
  <c r="K13" i="2"/>
  <c r="K17" i="2"/>
  <c r="K21" i="2"/>
  <c r="K25" i="2"/>
  <c r="K29" i="2"/>
  <c r="K33" i="2"/>
  <c r="K37" i="2"/>
  <c r="K41" i="2"/>
  <c r="K45" i="2"/>
  <c r="K57" i="2"/>
  <c r="K61" i="2"/>
  <c r="K10" i="2"/>
  <c r="K14" i="2"/>
  <c r="K18" i="2"/>
  <c r="K22" i="2"/>
  <c r="K26" i="2"/>
  <c r="K30" i="2"/>
  <c r="K34" i="2"/>
  <c r="K38" i="2"/>
  <c r="K42" i="2"/>
  <c r="K46" i="2"/>
  <c r="K54" i="2"/>
  <c r="K58" i="2"/>
  <c r="J54" i="2"/>
  <c r="I10" i="2"/>
  <c r="I14" i="2"/>
  <c r="I18" i="2"/>
  <c r="I22" i="2"/>
  <c r="I26" i="2"/>
  <c r="I30" i="2"/>
  <c r="I34" i="2"/>
  <c r="I38" i="2"/>
  <c r="I46" i="2"/>
  <c r="I50" i="2"/>
  <c r="I54" i="2"/>
  <c r="I58" i="2"/>
  <c r="I62" i="2"/>
  <c r="I11" i="2"/>
  <c r="I15" i="2"/>
  <c r="I19" i="2"/>
  <c r="I23" i="2"/>
  <c r="I27" i="2"/>
  <c r="I31" i="2"/>
  <c r="I35" i="2"/>
  <c r="I39" i="2"/>
  <c r="I47" i="2"/>
  <c r="I51" i="2"/>
  <c r="I55" i="2"/>
  <c r="I59" i="2"/>
  <c r="I12" i="2"/>
  <c r="I16" i="2"/>
  <c r="I20" i="2"/>
  <c r="I24" i="2"/>
  <c r="I28" i="2"/>
  <c r="I32" i="2"/>
  <c r="I36" i="2"/>
  <c r="I48" i="2"/>
  <c r="I52" i="2"/>
  <c r="I56" i="2"/>
  <c r="I60" i="2"/>
  <c r="I13" i="2"/>
  <c r="I17" i="2"/>
  <c r="I21" i="2"/>
  <c r="I25" i="2"/>
  <c r="I29" i="2"/>
  <c r="I33" i="2"/>
  <c r="I37" i="2"/>
  <c r="I49" i="2"/>
  <c r="I53" i="2"/>
  <c r="I57" i="2"/>
  <c r="H12" i="2"/>
  <c r="H16" i="2"/>
  <c r="H20" i="2"/>
  <c r="H24" i="2"/>
  <c r="H28" i="2"/>
  <c r="H32" i="2"/>
  <c r="H44" i="2"/>
  <c r="H48" i="2"/>
  <c r="H52" i="2"/>
  <c r="H56" i="2"/>
  <c r="H60" i="2"/>
  <c r="H13" i="2"/>
  <c r="H17" i="2"/>
  <c r="H21" i="2"/>
  <c r="H25" i="2"/>
  <c r="H29" i="2"/>
  <c r="H33" i="2"/>
  <c r="H41" i="2"/>
  <c r="H45" i="2"/>
  <c r="H49" i="2"/>
  <c r="H53" i="2"/>
  <c r="H57" i="2"/>
  <c r="H61" i="2"/>
  <c r="H10" i="2"/>
  <c r="H14" i="2"/>
  <c r="H18" i="2"/>
  <c r="H22" i="2"/>
  <c r="H26" i="2"/>
  <c r="H30" i="2"/>
  <c r="H34" i="2"/>
  <c r="H42" i="2"/>
  <c r="H46" i="2"/>
  <c r="H50" i="2"/>
  <c r="H54" i="2"/>
  <c r="H58" i="2"/>
  <c r="H62" i="2"/>
  <c r="H11" i="2"/>
  <c r="H15" i="2"/>
  <c r="H19" i="2"/>
  <c r="H23" i="2"/>
  <c r="H27" i="2"/>
  <c r="H31" i="2"/>
  <c r="H43" i="2"/>
  <c r="H47" i="2"/>
  <c r="H51" i="2"/>
  <c r="H55" i="2"/>
  <c r="G52" i="2"/>
  <c r="F10" i="2"/>
  <c r="F14" i="2"/>
  <c r="F18" i="2"/>
  <c r="F22" i="2"/>
  <c r="F26" i="2"/>
  <c r="F34" i="2"/>
  <c r="F38" i="2"/>
  <c r="F42" i="2"/>
  <c r="F46" i="2"/>
  <c r="F50" i="2"/>
  <c r="F54" i="2"/>
  <c r="F58" i="2"/>
  <c r="F62" i="2"/>
  <c r="F11" i="2"/>
  <c r="F15" i="2"/>
  <c r="F19" i="2"/>
  <c r="F23" i="2"/>
  <c r="F35" i="2"/>
  <c r="F39" i="2"/>
  <c r="F43" i="2"/>
  <c r="F47" i="2"/>
  <c r="F51" i="2"/>
  <c r="F55" i="2"/>
  <c r="F59" i="2"/>
  <c r="F12" i="2"/>
  <c r="F16" i="2"/>
  <c r="F20" i="2"/>
  <c r="F24" i="2"/>
  <c r="F32" i="2"/>
  <c r="F36" i="2"/>
  <c r="F40" i="2"/>
  <c r="F44" i="2"/>
  <c r="F48" i="2"/>
  <c r="F52" i="2"/>
  <c r="F56" i="2"/>
  <c r="F60" i="2"/>
  <c r="F13" i="2"/>
  <c r="F17" i="2"/>
  <c r="F21" i="2"/>
  <c r="F25" i="2"/>
  <c r="F33" i="2"/>
  <c r="F37" i="2"/>
  <c r="F41" i="2"/>
  <c r="F45" i="2"/>
  <c r="F49" i="2"/>
  <c r="F53" i="2"/>
  <c r="F57" i="2"/>
  <c r="E57" i="2"/>
  <c r="D11" i="2"/>
  <c r="D15" i="2"/>
  <c r="D24" i="2"/>
  <c r="D28" i="2"/>
  <c r="D32" i="2"/>
  <c r="D36" i="2"/>
  <c r="D40" i="2"/>
  <c r="D44" i="2"/>
  <c r="D48" i="2"/>
  <c r="D52" i="2"/>
  <c r="D56" i="2"/>
  <c r="D60" i="2"/>
  <c r="D12" i="2"/>
  <c r="D16" i="2"/>
  <c r="D25" i="2"/>
  <c r="D29" i="2"/>
  <c r="D33" i="2"/>
  <c r="D37" i="2"/>
  <c r="D41" i="2"/>
  <c r="D45" i="2"/>
  <c r="D49" i="2"/>
  <c r="D53" i="2"/>
  <c r="D57" i="2"/>
  <c r="D61" i="2"/>
  <c r="D13" i="2"/>
  <c r="D17" i="2"/>
  <c r="D26" i="2"/>
  <c r="D30" i="2"/>
  <c r="D34" i="2"/>
  <c r="D38" i="2"/>
  <c r="D42" i="2"/>
  <c r="D46" i="2"/>
  <c r="D50" i="2"/>
  <c r="D54" i="2"/>
  <c r="D58" i="2"/>
  <c r="D62" i="2"/>
  <c r="D10" i="2"/>
  <c r="D14" i="2"/>
  <c r="D27" i="2"/>
  <c r="D31" i="2"/>
  <c r="D35" i="2"/>
  <c r="D39" i="2"/>
  <c r="D43" i="2"/>
  <c r="D47" i="2"/>
  <c r="D51" i="2"/>
  <c r="D55" i="2"/>
  <c r="C61" i="2"/>
  <c r="C26" i="2"/>
  <c r="B58" i="2"/>
  <c r="B54" i="2"/>
  <c r="B50" i="2"/>
  <c r="B46" i="2"/>
  <c r="B42" i="2"/>
  <c r="B38" i="2"/>
  <c r="B34" i="2"/>
  <c r="B30" i="2"/>
  <c r="B26" i="2"/>
  <c r="B22" i="2"/>
  <c r="B18" i="2"/>
  <c r="B62" i="2"/>
  <c r="B57" i="2"/>
  <c r="B53" i="2"/>
  <c r="B49" i="2"/>
  <c r="B45" i="2"/>
  <c r="B41" i="2"/>
  <c r="B37" i="2"/>
  <c r="B33" i="2"/>
  <c r="B29" i="2"/>
  <c r="B25" i="2"/>
  <c r="B21" i="2"/>
  <c r="B17" i="2"/>
  <c r="B59" i="2"/>
  <c r="B51" i="2"/>
  <c r="B43" i="2"/>
  <c r="B35" i="2"/>
  <c r="B27" i="2"/>
  <c r="B19" i="2"/>
  <c r="B60" i="2"/>
  <c r="B56" i="2"/>
  <c r="B52" i="2"/>
  <c r="B48" i="2"/>
  <c r="B44" i="2"/>
  <c r="B40" i="2"/>
  <c r="B36" i="2"/>
  <c r="B32" i="2"/>
  <c r="B28" i="2"/>
  <c r="B24" i="2"/>
  <c r="B20" i="2"/>
  <c r="B16" i="2"/>
  <c r="B55" i="2"/>
  <c r="B47" i="2"/>
  <c r="B39" i="2"/>
  <c r="B31" i="2"/>
  <c r="B23" i="2"/>
  <c r="B15" i="2"/>
  <c r="C13" i="2"/>
  <c r="C22" i="2"/>
  <c r="C34" i="2"/>
  <c r="C42" i="2"/>
  <c r="C46" i="2"/>
  <c r="C50" i="2"/>
  <c r="C54" i="2"/>
  <c r="C62" i="2"/>
  <c r="C10" i="2"/>
  <c r="C19" i="2"/>
  <c r="C23" i="2"/>
  <c r="C27" i="2"/>
  <c r="C31" i="2"/>
  <c r="C35" i="2"/>
  <c r="C39" i="2"/>
  <c r="C43" i="2"/>
  <c r="C47" i="2"/>
  <c r="C51" i="2"/>
  <c r="C55" i="2"/>
  <c r="C59" i="2"/>
  <c r="C30" i="2"/>
  <c r="C38" i="2"/>
  <c r="C58" i="2"/>
  <c r="C11" i="2"/>
  <c r="C20" i="2"/>
  <c r="C24" i="2"/>
  <c r="C28" i="2"/>
  <c r="C32" i="2"/>
  <c r="C36" i="2"/>
  <c r="C40" i="2"/>
  <c r="C44" i="2"/>
  <c r="C48" i="2"/>
  <c r="C52" i="2"/>
  <c r="C56" i="2"/>
  <c r="C60" i="2"/>
  <c r="C12" i="2"/>
  <c r="C21" i="2"/>
  <c r="C25" i="2"/>
  <c r="C29" i="2"/>
  <c r="C33" i="2"/>
  <c r="C37" i="2"/>
  <c r="C41" i="2"/>
  <c r="C45" i="2"/>
  <c r="C49" i="2"/>
  <c r="C53" i="2"/>
  <c r="C57" i="2"/>
  <c r="E17" i="2"/>
  <c r="E29" i="2"/>
  <c r="E41" i="2"/>
  <c r="E61" i="2"/>
  <c r="E10" i="2"/>
  <c r="E14" i="2"/>
  <c r="E18" i="2"/>
  <c r="E30" i="2"/>
  <c r="E34" i="2"/>
  <c r="E38" i="2"/>
  <c r="E42" i="2"/>
  <c r="E46" i="2"/>
  <c r="E50" i="2"/>
  <c r="E54" i="2"/>
  <c r="E58" i="2"/>
  <c r="E62" i="2"/>
  <c r="E21" i="2"/>
  <c r="E33" i="2"/>
  <c r="E45" i="2"/>
  <c r="E53" i="2"/>
  <c r="E11" i="2"/>
  <c r="E15" i="2"/>
  <c r="E19" i="2"/>
  <c r="E31" i="2"/>
  <c r="E35" i="2"/>
  <c r="E39" i="2"/>
  <c r="E43" i="2"/>
  <c r="E47" i="2"/>
  <c r="E51" i="2"/>
  <c r="E55" i="2"/>
  <c r="E59" i="2"/>
  <c r="E13" i="2"/>
  <c r="E37" i="2"/>
  <c r="E49" i="2"/>
  <c r="E12" i="2"/>
  <c r="E16" i="2"/>
  <c r="E20" i="2"/>
  <c r="E28" i="2"/>
  <c r="E32" i="2"/>
  <c r="E36" i="2"/>
  <c r="E40" i="2"/>
  <c r="E44" i="2"/>
  <c r="E48" i="2"/>
  <c r="E52" i="2"/>
  <c r="E56" i="2"/>
  <c r="G12" i="2"/>
  <c r="G20" i="2"/>
  <c r="G44" i="2"/>
  <c r="G56" i="2"/>
  <c r="G13" i="2"/>
  <c r="G17" i="2"/>
  <c r="G21" i="2"/>
  <c r="G25" i="2"/>
  <c r="G29" i="2"/>
  <c r="G37" i="2"/>
  <c r="G41" i="2"/>
  <c r="G45" i="2"/>
  <c r="G49" i="2"/>
  <c r="G53" i="2"/>
  <c r="G57" i="2"/>
  <c r="G61" i="2"/>
  <c r="G24" i="2"/>
  <c r="G48" i="2"/>
  <c r="G60" i="2"/>
  <c r="G10" i="2"/>
  <c r="G14" i="2"/>
  <c r="G18" i="2"/>
  <c r="G22" i="2"/>
  <c r="G26" i="2"/>
  <c r="G30" i="2"/>
  <c r="G38" i="2"/>
  <c r="G42" i="2"/>
  <c r="G46" i="2"/>
  <c r="G50" i="2"/>
  <c r="G54" i="2"/>
  <c r="G58" i="2"/>
  <c r="G62" i="2"/>
  <c r="G16" i="2"/>
  <c r="G28" i="2"/>
  <c r="G40" i="2"/>
  <c r="G11" i="2"/>
  <c r="G15" i="2"/>
  <c r="G19" i="2"/>
  <c r="G23" i="2"/>
  <c r="G27" i="2"/>
  <c r="G39" i="2"/>
  <c r="G43" i="2"/>
  <c r="G47" i="2"/>
  <c r="G51" i="2"/>
  <c r="G55" i="2"/>
  <c r="J13" i="2"/>
  <c r="J21" i="2"/>
  <c r="J33" i="2"/>
  <c r="J58" i="2"/>
  <c r="J10" i="2"/>
  <c r="J14" i="2"/>
  <c r="J18" i="2"/>
  <c r="J22" i="2"/>
  <c r="J26" i="2"/>
  <c r="J30" i="2"/>
  <c r="J34" i="2"/>
  <c r="J38" i="2"/>
  <c r="J42" i="2"/>
  <c r="J51" i="2"/>
  <c r="J55" i="2"/>
  <c r="J59" i="2"/>
  <c r="J25" i="2"/>
  <c r="J37" i="2"/>
  <c r="J50" i="2"/>
  <c r="J62" i="2"/>
  <c r="J11" i="2"/>
  <c r="J15" i="2"/>
  <c r="J19" i="2"/>
  <c r="J23" i="2"/>
  <c r="J27" i="2"/>
  <c r="J31" i="2"/>
  <c r="J35" i="2"/>
  <c r="J39" i="2"/>
  <c r="J43" i="2"/>
  <c r="J52" i="2"/>
  <c r="J56" i="2"/>
  <c r="J60" i="2"/>
  <c r="J17" i="2"/>
  <c r="J29" i="2"/>
  <c r="J41" i="2"/>
  <c r="J12" i="2"/>
  <c r="J16" i="2"/>
  <c r="J20" i="2"/>
  <c r="J24" i="2"/>
  <c r="J28" i="2"/>
  <c r="J32" i="2"/>
  <c r="J36" i="2"/>
  <c r="J40" i="2"/>
  <c r="J53" i="2"/>
  <c r="J57" i="2"/>
  <c r="L21" i="2"/>
  <c r="L33" i="2"/>
  <c r="L45" i="2"/>
  <c r="L10" i="2"/>
  <c r="L14" i="2"/>
  <c r="L18" i="2"/>
  <c r="L22" i="2"/>
  <c r="L26" i="2"/>
  <c r="L30" i="2"/>
  <c r="L34" i="2"/>
  <c r="L38" i="2"/>
  <c r="L42" i="2"/>
  <c r="L46" i="2"/>
  <c r="L50" i="2"/>
  <c r="L62" i="2"/>
  <c r="L17" i="2"/>
  <c r="L29" i="2"/>
  <c r="L37" i="2"/>
  <c r="L49" i="2"/>
  <c r="L11" i="2"/>
  <c r="L15" i="2"/>
  <c r="L19" i="2"/>
  <c r="L23" i="2"/>
  <c r="L27" i="2"/>
  <c r="L31" i="2"/>
  <c r="L35" i="2"/>
  <c r="L39" i="2"/>
  <c r="L43" i="2"/>
  <c r="L47" i="2"/>
  <c r="L51" i="2"/>
  <c r="L59" i="2"/>
  <c r="L13" i="2"/>
  <c r="L25" i="2"/>
  <c r="L41" i="2"/>
  <c r="L12" i="2"/>
  <c r="L16" i="2"/>
  <c r="L20" i="2"/>
  <c r="L24" i="2"/>
  <c r="L28" i="2"/>
  <c r="L32" i="2"/>
  <c r="L36" i="2"/>
  <c r="L40" i="2"/>
  <c r="L44" i="2"/>
  <c r="L48" i="2"/>
  <c r="L52" i="2"/>
  <c r="C32" i="14"/>
  <c r="D32" i="14" s="1"/>
  <c r="C366" i="16" s="1"/>
  <c r="C31" i="14"/>
  <c r="D31" i="14" s="1"/>
  <c r="C365" i="16" s="1"/>
  <c r="C30" i="14"/>
  <c r="D30" i="14" s="1"/>
  <c r="C364" i="16" s="1"/>
  <c r="C29" i="14"/>
  <c r="D29" i="14" s="1"/>
  <c r="C363" i="16" s="1"/>
  <c r="C28" i="14"/>
  <c r="D28" i="14" s="1"/>
  <c r="C362" i="16" s="1"/>
  <c r="C27" i="14"/>
  <c r="D27" i="14" s="1"/>
  <c r="C361" i="16" s="1"/>
  <c r="C26" i="14"/>
  <c r="L26" i="14" s="1"/>
  <c r="C25" i="14"/>
  <c r="D25" i="14" s="1"/>
  <c r="C359" i="16" s="1"/>
  <c r="C24" i="14"/>
  <c r="D24" i="14" s="1"/>
  <c r="C358" i="16" s="1"/>
  <c r="C23" i="14"/>
  <c r="D23" i="14" s="1"/>
  <c r="C357" i="16" s="1"/>
  <c r="C22" i="14"/>
  <c r="D22" i="14" s="1"/>
  <c r="C356" i="16" s="1"/>
  <c r="C21" i="14"/>
  <c r="D21" i="14" s="1"/>
  <c r="C355" i="16" s="1"/>
  <c r="C20" i="14"/>
  <c r="D20" i="14" s="1"/>
  <c r="C354" i="16" s="1"/>
  <c r="C19" i="14"/>
  <c r="D19" i="14" s="1"/>
  <c r="C353" i="16" s="1"/>
  <c r="C18" i="14"/>
  <c r="D18" i="14" s="1"/>
  <c r="C352" i="16" s="1"/>
  <c r="C17" i="14"/>
  <c r="D17" i="14" s="1"/>
  <c r="C351" i="16" s="1"/>
  <c r="C16" i="14"/>
  <c r="D16" i="14" s="1"/>
  <c r="C350" i="16" s="1"/>
  <c r="C15" i="14"/>
  <c r="D15" i="14" s="1"/>
  <c r="C349" i="16" s="1"/>
  <c r="C14" i="14"/>
  <c r="D14" i="14" s="1"/>
  <c r="C348" i="16" s="1"/>
  <c r="C13" i="14"/>
  <c r="D13" i="14" s="1"/>
  <c r="C347" i="16" s="1"/>
  <c r="C12" i="14"/>
  <c r="D12" i="14" s="1"/>
  <c r="C346" i="16" s="1"/>
  <c r="C11" i="14"/>
  <c r="D11" i="14" s="1"/>
  <c r="C345" i="16" s="1"/>
  <c r="C10" i="14"/>
  <c r="D10" i="14" s="1"/>
  <c r="C344" i="16" s="1"/>
  <c r="C9" i="14"/>
  <c r="L9" i="14" s="1"/>
  <c r="C8" i="14"/>
  <c r="D8" i="14" s="1"/>
  <c r="C342" i="16" s="1"/>
  <c r="C7" i="14"/>
  <c r="L7" i="14" s="1"/>
  <c r="C6" i="14"/>
  <c r="D6" i="14" s="1"/>
  <c r="C340" i="16" s="1"/>
  <c r="C5" i="14"/>
  <c r="D5" i="14" s="1"/>
  <c r="C339" i="16" s="1"/>
  <c r="C4" i="14"/>
  <c r="D4" i="14" s="1"/>
  <c r="C338" i="16" s="1"/>
  <c r="C3" i="14"/>
  <c r="D3" i="14" s="1"/>
  <c r="C337" i="16" s="1"/>
  <c r="C2" i="14"/>
  <c r="D2" i="14" s="1"/>
  <c r="C336" i="16" s="1"/>
  <c r="C31" i="13"/>
  <c r="D31" i="13" s="1"/>
  <c r="C335" i="16" s="1"/>
  <c r="C30" i="13"/>
  <c r="D30" i="13" s="1"/>
  <c r="C334" i="16" s="1"/>
  <c r="C29" i="13"/>
  <c r="D29" i="13" s="1"/>
  <c r="C333" i="16" s="1"/>
  <c r="C28" i="13"/>
  <c r="D28" i="13" s="1"/>
  <c r="C332" i="16" s="1"/>
  <c r="C27" i="13"/>
  <c r="D27" i="13" s="1"/>
  <c r="C331" i="16" s="1"/>
  <c r="C26" i="13"/>
  <c r="D26" i="13" s="1"/>
  <c r="C330" i="16" s="1"/>
  <c r="C25" i="13"/>
  <c r="D25" i="13" s="1"/>
  <c r="C329" i="16" s="1"/>
  <c r="C24" i="13"/>
  <c r="D24" i="13" s="1"/>
  <c r="C328" i="16" s="1"/>
  <c r="C23" i="13"/>
  <c r="D23" i="13" s="1"/>
  <c r="C327" i="16" s="1"/>
  <c r="C22" i="13"/>
  <c r="D22" i="13" s="1"/>
  <c r="C326" i="16" s="1"/>
  <c r="C21" i="13"/>
  <c r="D21" i="13" s="1"/>
  <c r="C325" i="16" s="1"/>
  <c r="C20" i="13"/>
  <c r="D20" i="13" s="1"/>
  <c r="C324" i="16" s="1"/>
  <c r="C19" i="13"/>
  <c r="D19" i="13" s="1"/>
  <c r="C323" i="16" s="1"/>
  <c r="C18" i="13"/>
  <c r="D18" i="13" s="1"/>
  <c r="C322" i="16" s="1"/>
  <c r="C17" i="13"/>
  <c r="D17" i="13" s="1"/>
  <c r="C321" i="16" s="1"/>
  <c r="C16" i="13"/>
  <c r="D16" i="13" s="1"/>
  <c r="C320" i="16" s="1"/>
  <c r="C15" i="13"/>
  <c r="D15" i="13" s="1"/>
  <c r="C319" i="16" s="1"/>
  <c r="C14" i="13"/>
  <c r="D14" i="13" s="1"/>
  <c r="C318" i="16" s="1"/>
  <c r="C13" i="13"/>
  <c r="D13" i="13" s="1"/>
  <c r="C317" i="16" s="1"/>
  <c r="C12" i="13"/>
  <c r="D12" i="13" s="1"/>
  <c r="C316" i="16" s="1"/>
  <c r="C11" i="13"/>
  <c r="D11" i="13" s="1"/>
  <c r="C315" i="16" s="1"/>
  <c r="C10" i="13"/>
  <c r="D10" i="13" s="1"/>
  <c r="C314" i="16" s="1"/>
  <c r="C9" i="13"/>
  <c r="D9" i="13" s="1"/>
  <c r="C313" i="16" s="1"/>
  <c r="C8" i="13"/>
  <c r="D8" i="13" s="1"/>
  <c r="C312" i="16" s="1"/>
  <c r="C7" i="13"/>
  <c r="D7" i="13" s="1"/>
  <c r="C311" i="16" s="1"/>
  <c r="C6" i="13"/>
  <c r="D6" i="13" s="1"/>
  <c r="C310" i="16" s="1"/>
  <c r="C5" i="13"/>
  <c r="D5" i="13" s="1"/>
  <c r="C309" i="16" s="1"/>
  <c r="C4" i="13"/>
  <c r="D4" i="13" s="1"/>
  <c r="C308" i="16" s="1"/>
  <c r="C3" i="13"/>
  <c r="D3" i="13" s="1"/>
  <c r="C307" i="16" s="1"/>
  <c r="C2" i="13"/>
  <c r="L2" i="13" s="1"/>
  <c r="C32" i="12"/>
  <c r="D32" i="12" s="1"/>
  <c r="C305" i="16" s="1"/>
  <c r="C31" i="12"/>
  <c r="D31" i="12" s="1"/>
  <c r="C304" i="16" s="1"/>
  <c r="C30" i="12"/>
  <c r="D30" i="12" s="1"/>
  <c r="C303" i="16" s="1"/>
  <c r="C29" i="12"/>
  <c r="D29" i="12" s="1"/>
  <c r="C302" i="16" s="1"/>
  <c r="C28" i="12"/>
  <c r="D28" i="12" s="1"/>
  <c r="C301" i="16" s="1"/>
  <c r="C27" i="12"/>
  <c r="D27" i="12" s="1"/>
  <c r="C300" i="16" s="1"/>
  <c r="C26" i="12"/>
  <c r="D26" i="12" s="1"/>
  <c r="C299" i="16" s="1"/>
  <c r="C25" i="12"/>
  <c r="D25" i="12" s="1"/>
  <c r="C298" i="16" s="1"/>
  <c r="C24" i="12"/>
  <c r="D24" i="12" s="1"/>
  <c r="C297" i="16" s="1"/>
  <c r="C23" i="12"/>
  <c r="D23" i="12" s="1"/>
  <c r="C296" i="16" s="1"/>
  <c r="C22" i="12"/>
  <c r="D22" i="12" s="1"/>
  <c r="C295" i="16" s="1"/>
  <c r="C21" i="12"/>
  <c r="D21" i="12" s="1"/>
  <c r="C294" i="16" s="1"/>
  <c r="C20" i="12"/>
  <c r="D20" i="12" s="1"/>
  <c r="C293" i="16" s="1"/>
  <c r="C19" i="12"/>
  <c r="D19" i="12" s="1"/>
  <c r="C292" i="16" s="1"/>
  <c r="C18" i="12"/>
  <c r="D18" i="12" s="1"/>
  <c r="C291" i="16" s="1"/>
  <c r="C17" i="12"/>
  <c r="D17" i="12" s="1"/>
  <c r="C290" i="16" s="1"/>
  <c r="C16" i="12"/>
  <c r="D16" i="12" s="1"/>
  <c r="C289" i="16" s="1"/>
  <c r="C15" i="12"/>
  <c r="D15" i="12" s="1"/>
  <c r="C288" i="16" s="1"/>
  <c r="C14" i="12"/>
  <c r="D14" i="12" s="1"/>
  <c r="C287" i="16" s="1"/>
  <c r="C13" i="12"/>
  <c r="L13" i="12" s="1"/>
  <c r="C12" i="12"/>
  <c r="D12" i="12" s="1"/>
  <c r="C285" i="16" s="1"/>
  <c r="C11" i="12"/>
  <c r="D11" i="12" s="1"/>
  <c r="C284" i="16" s="1"/>
  <c r="C10" i="12"/>
  <c r="D10" i="12" s="1"/>
  <c r="C283" i="16" s="1"/>
  <c r="C9" i="12"/>
  <c r="D9" i="12" s="1"/>
  <c r="C282" i="16" s="1"/>
  <c r="C8" i="12"/>
  <c r="D8" i="12" s="1"/>
  <c r="C281" i="16" s="1"/>
  <c r="C7" i="12"/>
  <c r="D7" i="12" s="1"/>
  <c r="C280" i="16" s="1"/>
  <c r="C6" i="12"/>
  <c r="D6" i="12" s="1"/>
  <c r="C279" i="16" s="1"/>
  <c r="C5" i="12"/>
  <c r="D5" i="12" s="1"/>
  <c r="C278" i="16" s="1"/>
  <c r="C4" i="12"/>
  <c r="D4" i="12" s="1"/>
  <c r="C277" i="16" s="1"/>
  <c r="C3" i="12"/>
  <c r="D3" i="12" s="1"/>
  <c r="C276" i="16" s="1"/>
  <c r="C2" i="12"/>
  <c r="D2" i="12" s="1"/>
  <c r="C275" i="16" s="1"/>
  <c r="C31" i="11"/>
  <c r="D31" i="11" s="1"/>
  <c r="C274" i="16" s="1"/>
  <c r="C30" i="11"/>
  <c r="D30" i="11" s="1"/>
  <c r="C273" i="16" s="1"/>
  <c r="C29" i="11"/>
  <c r="D29" i="11" s="1"/>
  <c r="C272" i="16" s="1"/>
  <c r="C28" i="11"/>
  <c r="D28" i="11" s="1"/>
  <c r="C271" i="16" s="1"/>
  <c r="C27" i="11"/>
  <c r="D27" i="11" s="1"/>
  <c r="C270" i="16" s="1"/>
  <c r="C26" i="11"/>
  <c r="D26" i="11" s="1"/>
  <c r="C269" i="16" s="1"/>
  <c r="C25" i="11"/>
  <c r="D25" i="11" s="1"/>
  <c r="C268" i="16" s="1"/>
  <c r="C24" i="11"/>
  <c r="D24" i="11" s="1"/>
  <c r="C267" i="16" s="1"/>
  <c r="C23" i="11"/>
  <c r="D23" i="11" s="1"/>
  <c r="C266" i="16" s="1"/>
  <c r="C22" i="11"/>
  <c r="D22" i="11" s="1"/>
  <c r="C265" i="16" s="1"/>
  <c r="C21" i="11"/>
  <c r="D21" i="11" s="1"/>
  <c r="C264" i="16" s="1"/>
  <c r="C20" i="11"/>
  <c r="D20" i="11" s="1"/>
  <c r="C263" i="16" s="1"/>
  <c r="C19" i="11"/>
  <c r="D19" i="11" s="1"/>
  <c r="C262" i="16" s="1"/>
  <c r="C18" i="11"/>
  <c r="D18" i="11" s="1"/>
  <c r="C261" i="16" s="1"/>
  <c r="C17" i="11"/>
  <c r="D17" i="11" s="1"/>
  <c r="C260" i="16" s="1"/>
  <c r="C16" i="11"/>
  <c r="C15" i="11"/>
  <c r="C14" i="11"/>
  <c r="C13" i="11"/>
  <c r="C12" i="11"/>
  <c r="C11" i="11"/>
  <c r="D11" i="11" s="1"/>
  <c r="C254" i="16" s="1"/>
  <c r="C10" i="11"/>
  <c r="D10" i="11" s="1"/>
  <c r="C253" i="16" s="1"/>
  <c r="C9" i="11"/>
  <c r="D9" i="11" s="1"/>
  <c r="C252" i="16" s="1"/>
  <c r="C8" i="11"/>
  <c r="D8" i="11" s="1"/>
  <c r="C251" i="16" s="1"/>
  <c r="C7" i="11"/>
  <c r="D7" i="11" s="1"/>
  <c r="C250" i="16" s="1"/>
  <c r="C6" i="11"/>
  <c r="D6" i="11" s="1"/>
  <c r="C249" i="16" s="1"/>
  <c r="C5" i="11"/>
  <c r="D5" i="11" s="1"/>
  <c r="C248" i="16" s="1"/>
  <c r="C4" i="11"/>
  <c r="D4" i="11" s="1"/>
  <c r="C247" i="16" s="1"/>
  <c r="C3" i="11"/>
  <c r="D3" i="11" s="1"/>
  <c r="C246" i="16" s="1"/>
  <c r="C2" i="11"/>
  <c r="C32" i="10"/>
  <c r="D32" i="10" s="1"/>
  <c r="C244" i="16" s="1"/>
  <c r="C31" i="10"/>
  <c r="D31" i="10" s="1"/>
  <c r="C243" i="16" s="1"/>
  <c r="C30" i="10"/>
  <c r="D30" i="10" s="1"/>
  <c r="C242" i="16" s="1"/>
  <c r="C29" i="10"/>
  <c r="D29" i="10" s="1"/>
  <c r="C241" i="16" s="1"/>
  <c r="C28" i="10"/>
  <c r="D28" i="10" s="1"/>
  <c r="C240" i="16" s="1"/>
  <c r="C27" i="10"/>
  <c r="D27" i="10" s="1"/>
  <c r="C239" i="16" s="1"/>
  <c r="C26" i="10"/>
  <c r="D26" i="10" s="1"/>
  <c r="C238" i="16" s="1"/>
  <c r="C25" i="10"/>
  <c r="D25" i="10" s="1"/>
  <c r="C237" i="16" s="1"/>
  <c r="C24" i="10"/>
  <c r="D24" i="10" s="1"/>
  <c r="C236" i="16" s="1"/>
  <c r="C23" i="10"/>
  <c r="D23" i="10" s="1"/>
  <c r="C235" i="16" s="1"/>
  <c r="C22" i="10"/>
  <c r="D22" i="10" s="1"/>
  <c r="C234" i="16" s="1"/>
  <c r="C21" i="10"/>
  <c r="D21" i="10" s="1"/>
  <c r="C233" i="16" s="1"/>
  <c r="C20" i="10"/>
  <c r="D20" i="10" s="1"/>
  <c r="C232" i="16" s="1"/>
  <c r="C19" i="10"/>
  <c r="D19" i="10" s="1"/>
  <c r="C231" i="16" s="1"/>
  <c r="C18" i="10"/>
  <c r="D18" i="10" s="1"/>
  <c r="C230" i="16" s="1"/>
  <c r="C17" i="10"/>
  <c r="D17" i="10" s="1"/>
  <c r="C229" i="16" s="1"/>
  <c r="C16" i="10"/>
  <c r="L16" i="10" s="1"/>
  <c r="C15" i="10"/>
  <c r="D15" i="10" s="1"/>
  <c r="C227" i="16" s="1"/>
  <c r="C14" i="10"/>
  <c r="D14" i="10" s="1"/>
  <c r="C226" i="16" s="1"/>
  <c r="C13" i="10"/>
  <c r="D13" i="10" s="1"/>
  <c r="C225" i="16" s="1"/>
  <c r="C12" i="10"/>
  <c r="D12" i="10" s="1"/>
  <c r="C224" i="16" s="1"/>
  <c r="C11" i="10"/>
  <c r="D11" i="10" s="1"/>
  <c r="C223" i="16" s="1"/>
  <c r="C10" i="10"/>
  <c r="D10" i="10" s="1"/>
  <c r="C222" i="16" s="1"/>
  <c r="C9" i="10"/>
  <c r="D9" i="10" s="1"/>
  <c r="C221" i="16" s="1"/>
  <c r="C8" i="10"/>
  <c r="D8" i="10" s="1"/>
  <c r="C220" i="16" s="1"/>
  <c r="C7" i="10"/>
  <c r="D7" i="10" s="1"/>
  <c r="C219" i="16" s="1"/>
  <c r="C6" i="10"/>
  <c r="D6" i="10" s="1"/>
  <c r="C218" i="16" s="1"/>
  <c r="C5" i="10"/>
  <c r="D5" i="10" s="1"/>
  <c r="C217" i="16" s="1"/>
  <c r="C4" i="10"/>
  <c r="D4" i="10" s="1"/>
  <c r="C216" i="16" s="1"/>
  <c r="C3" i="10"/>
  <c r="D3" i="10" s="1"/>
  <c r="C215" i="16" s="1"/>
  <c r="C2" i="10"/>
  <c r="D2" i="10" s="1"/>
  <c r="C214" i="16" s="1"/>
  <c r="C32" i="9"/>
  <c r="D32" i="9" s="1"/>
  <c r="C213" i="16" s="1"/>
  <c r="C31" i="9"/>
  <c r="D31" i="9" s="1"/>
  <c r="C212" i="16" s="1"/>
  <c r="C30" i="9"/>
  <c r="D30" i="9" s="1"/>
  <c r="C211" i="16" s="1"/>
  <c r="C29" i="9"/>
  <c r="D29" i="9" s="1"/>
  <c r="C210" i="16" s="1"/>
  <c r="C28" i="9"/>
  <c r="D28" i="9" s="1"/>
  <c r="C209" i="16" s="1"/>
  <c r="C27" i="9"/>
  <c r="D27" i="9" s="1"/>
  <c r="C208" i="16" s="1"/>
  <c r="C26" i="9"/>
  <c r="D26" i="9" s="1"/>
  <c r="C207" i="16" s="1"/>
  <c r="C25" i="9"/>
  <c r="D25" i="9" s="1"/>
  <c r="C206" i="16" s="1"/>
  <c r="C24" i="9"/>
  <c r="D24" i="9" s="1"/>
  <c r="C205" i="16" s="1"/>
  <c r="C23" i="9"/>
  <c r="D23" i="9" s="1"/>
  <c r="C204" i="16" s="1"/>
  <c r="C22" i="9"/>
  <c r="D22" i="9" s="1"/>
  <c r="C203" i="16" s="1"/>
  <c r="C21" i="9"/>
  <c r="D21" i="9" s="1"/>
  <c r="C202" i="16" s="1"/>
  <c r="C20" i="9"/>
  <c r="D20" i="9" s="1"/>
  <c r="C201" i="16" s="1"/>
  <c r="C19" i="9"/>
  <c r="D19" i="9" s="1"/>
  <c r="C200" i="16" s="1"/>
  <c r="C18" i="9"/>
  <c r="D18" i="9" s="1"/>
  <c r="C199" i="16" s="1"/>
  <c r="C17" i="9"/>
  <c r="D17" i="9" s="1"/>
  <c r="C198" i="16" s="1"/>
  <c r="C16" i="9"/>
  <c r="D16" i="9" s="1"/>
  <c r="C197" i="16" s="1"/>
  <c r="C15" i="9"/>
  <c r="D15" i="9" s="1"/>
  <c r="C196" i="16" s="1"/>
  <c r="C14" i="9"/>
  <c r="D14" i="9" s="1"/>
  <c r="C195" i="16" s="1"/>
  <c r="C13" i="9"/>
  <c r="D13" i="9" s="1"/>
  <c r="C194" i="16" s="1"/>
  <c r="C12" i="9"/>
  <c r="D12" i="9" s="1"/>
  <c r="C193" i="16" s="1"/>
  <c r="C11" i="9"/>
  <c r="D11" i="9" s="1"/>
  <c r="C192" i="16" s="1"/>
  <c r="C10" i="9"/>
  <c r="D10" i="9" s="1"/>
  <c r="C191" i="16" s="1"/>
  <c r="C9" i="9"/>
  <c r="D9" i="9" s="1"/>
  <c r="C190" i="16" s="1"/>
  <c r="C8" i="9"/>
  <c r="D8" i="9" s="1"/>
  <c r="C189" i="16" s="1"/>
  <c r="C7" i="9"/>
  <c r="D7" i="9" s="1"/>
  <c r="C188" i="16" s="1"/>
  <c r="C6" i="9"/>
  <c r="D6" i="9" s="1"/>
  <c r="C187" i="16" s="1"/>
  <c r="C5" i="9"/>
  <c r="D5" i="9" s="1"/>
  <c r="C186" i="16" s="1"/>
  <c r="C4" i="9"/>
  <c r="D4" i="9" s="1"/>
  <c r="C185" i="16" s="1"/>
  <c r="C3" i="9"/>
  <c r="D3" i="9" s="1"/>
  <c r="C184" i="16" s="1"/>
  <c r="C2" i="9"/>
  <c r="D2" i="9" s="1"/>
  <c r="C183" i="16" s="1"/>
  <c r="C31" i="8"/>
  <c r="D31" i="8" s="1"/>
  <c r="C182" i="16" s="1"/>
  <c r="C30" i="8"/>
  <c r="D30" i="8" s="1"/>
  <c r="C181" i="16" s="1"/>
  <c r="C29" i="8"/>
  <c r="D29" i="8" s="1"/>
  <c r="C180" i="16" s="1"/>
  <c r="C28" i="8"/>
  <c r="D28" i="8" s="1"/>
  <c r="C179" i="16" s="1"/>
  <c r="C27" i="8"/>
  <c r="D27" i="8" s="1"/>
  <c r="C178" i="16" s="1"/>
  <c r="C26" i="8"/>
  <c r="D26" i="8" s="1"/>
  <c r="C177" i="16" s="1"/>
  <c r="C25" i="8"/>
  <c r="D25" i="8" s="1"/>
  <c r="C176" i="16" s="1"/>
  <c r="C24" i="8"/>
  <c r="D24" i="8" s="1"/>
  <c r="C175" i="16" s="1"/>
  <c r="C23" i="8"/>
  <c r="D23" i="8" s="1"/>
  <c r="C174" i="16" s="1"/>
  <c r="C22" i="8"/>
  <c r="D22" i="8" s="1"/>
  <c r="C173" i="16" s="1"/>
  <c r="C21" i="8"/>
  <c r="D21" i="8" s="1"/>
  <c r="C172" i="16" s="1"/>
  <c r="C20" i="8"/>
  <c r="D20" i="8" s="1"/>
  <c r="C171" i="16" s="1"/>
  <c r="C19" i="8"/>
  <c r="D19" i="8" s="1"/>
  <c r="C170" i="16" s="1"/>
  <c r="C18" i="8"/>
  <c r="D18" i="8" s="1"/>
  <c r="C169" i="16" s="1"/>
  <c r="C17" i="8"/>
  <c r="D17" i="8" s="1"/>
  <c r="C168" i="16" s="1"/>
  <c r="C16" i="8"/>
  <c r="D16" i="8" s="1"/>
  <c r="C167" i="16" s="1"/>
  <c r="C15" i="8"/>
  <c r="D15" i="8" s="1"/>
  <c r="C166" i="16" s="1"/>
  <c r="C14" i="8"/>
  <c r="D14" i="8" s="1"/>
  <c r="C165" i="16" s="1"/>
  <c r="C13" i="8"/>
  <c r="D13" i="8" s="1"/>
  <c r="C164" i="16" s="1"/>
  <c r="C12" i="8"/>
  <c r="D12" i="8" s="1"/>
  <c r="C163" i="16" s="1"/>
  <c r="C11" i="8"/>
  <c r="D11" i="8" s="1"/>
  <c r="C162" i="16" s="1"/>
  <c r="C10" i="8"/>
  <c r="D10" i="8" s="1"/>
  <c r="C161" i="16" s="1"/>
  <c r="C9" i="8"/>
  <c r="D9" i="8" s="1"/>
  <c r="C160" i="16" s="1"/>
  <c r="C8" i="8"/>
  <c r="D8" i="8" s="1"/>
  <c r="C159" i="16" s="1"/>
  <c r="C7" i="8"/>
  <c r="D7" i="8" s="1"/>
  <c r="C158" i="16" s="1"/>
  <c r="C6" i="8"/>
  <c r="D6" i="8" s="1"/>
  <c r="C157" i="16" s="1"/>
  <c r="C5" i="8"/>
  <c r="D5" i="8" s="1"/>
  <c r="C156" i="16" s="1"/>
  <c r="C4" i="8"/>
  <c r="D4" i="8" s="1"/>
  <c r="C155" i="16" s="1"/>
  <c r="C3" i="8"/>
  <c r="D3" i="8" s="1"/>
  <c r="C154" i="16" s="1"/>
  <c r="C2" i="8"/>
  <c r="D2" i="8" s="1"/>
  <c r="C153" i="16" s="1"/>
  <c r="C32" i="7"/>
  <c r="D32" i="7" s="1"/>
  <c r="C152" i="16" s="1"/>
  <c r="C31" i="7"/>
  <c r="D31" i="7" s="1"/>
  <c r="C151" i="16" s="1"/>
  <c r="C30" i="7"/>
  <c r="D30" i="7" s="1"/>
  <c r="C150" i="16" s="1"/>
  <c r="C29" i="7"/>
  <c r="D29" i="7" s="1"/>
  <c r="C149" i="16" s="1"/>
  <c r="C28" i="7"/>
  <c r="D28" i="7" s="1"/>
  <c r="C148" i="16" s="1"/>
  <c r="C27" i="7"/>
  <c r="D27" i="7" s="1"/>
  <c r="C147" i="16" s="1"/>
  <c r="C26" i="7"/>
  <c r="D26" i="7" s="1"/>
  <c r="C146" i="16" s="1"/>
  <c r="C25" i="7"/>
  <c r="D25" i="7" s="1"/>
  <c r="C145" i="16" s="1"/>
  <c r="C24" i="7"/>
  <c r="D24" i="7" s="1"/>
  <c r="C144" i="16" s="1"/>
  <c r="C23" i="7"/>
  <c r="D23" i="7" s="1"/>
  <c r="C143" i="16" s="1"/>
  <c r="C22" i="7"/>
  <c r="D22" i="7" s="1"/>
  <c r="C142" i="16" s="1"/>
  <c r="C21" i="7"/>
  <c r="D21" i="7" s="1"/>
  <c r="C141" i="16" s="1"/>
  <c r="C20" i="7"/>
  <c r="D20" i="7" s="1"/>
  <c r="C140" i="16" s="1"/>
  <c r="C19" i="7"/>
  <c r="D19" i="7" s="1"/>
  <c r="C139" i="16" s="1"/>
  <c r="C18" i="7"/>
  <c r="D18" i="7" s="1"/>
  <c r="C138" i="16" s="1"/>
  <c r="C17" i="7"/>
  <c r="D17" i="7" s="1"/>
  <c r="C137" i="16" s="1"/>
  <c r="C16" i="7"/>
  <c r="D16" i="7" s="1"/>
  <c r="C136" i="16" s="1"/>
  <c r="C15" i="7"/>
  <c r="D15" i="7" s="1"/>
  <c r="C135" i="16" s="1"/>
  <c r="C14" i="7"/>
  <c r="D14" i="7" s="1"/>
  <c r="C134" i="16" s="1"/>
  <c r="C13" i="7"/>
  <c r="D13" i="7" s="1"/>
  <c r="C133" i="16" s="1"/>
  <c r="C12" i="7"/>
  <c r="D12" i="7" s="1"/>
  <c r="C132" i="16" s="1"/>
  <c r="C11" i="7"/>
  <c r="D11" i="7" s="1"/>
  <c r="C131" i="16" s="1"/>
  <c r="C10" i="7"/>
  <c r="D10" i="7" s="1"/>
  <c r="C130" i="16" s="1"/>
  <c r="C9" i="7"/>
  <c r="D9" i="7" s="1"/>
  <c r="C129" i="16" s="1"/>
  <c r="C8" i="7"/>
  <c r="D8" i="7" s="1"/>
  <c r="C128" i="16" s="1"/>
  <c r="C7" i="7"/>
  <c r="D7" i="7" s="1"/>
  <c r="C127" i="16" s="1"/>
  <c r="C6" i="7"/>
  <c r="D6" i="7" s="1"/>
  <c r="C126" i="16" s="1"/>
  <c r="C5" i="7"/>
  <c r="D5" i="7" s="1"/>
  <c r="C125" i="16" s="1"/>
  <c r="C4" i="7"/>
  <c r="D4" i="7" s="1"/>
  <c r="C124" i="16" s="1"/>
  <c r="C3" i="7"/>
  <c r="D3" i="7" s="1"/>
  <c r="C123" i="16" s="1"/>
  <c r="C2" i="7"/>
  <c r="L2" i="7" s="1"/>
  <c r="C31" i="6"/>
  <c r="D31" i="6" s="1"/>
  <c r="C121" i="16" s="1"/>
  <c r="C30" i="6"/>
  <c r="D30" i="6" s="1"/>
  <c r="C120" i="16" s="1"/>
  <c r="C29" i="6"/>
  <c r="D29" i="6" s="1"/>
  <c r="C119" i="16" s="1"/>
  <c r="C28" i="6"/>
  <c r="D28" i="6" s="1"/>
  <c r="C118" i="16" s="1"/>
  <c r="C27" i="6"/>
  <c r="D27" i="6" s="1"/>
  <c r="C117" i="16" s="1"/>
  <c r="C26" i="6"/>
  <c r="D26" i="6" s="1"/>
  <c r="C116" i="16" s="1"/>
  <c r="C25" i="6"/>
  <c r="D25" i="6" s="1"/>
  <c r="C115" i="16" s="1"/>
  <c r="C24" i="6"/>
  <c r="D24" i="6" s="1"/>
  <c r="C114" i="16" s="1"/>
  <c r="C23" i="6"/>
  <c r="D23" i="6" s="1"/>
  <c r="C113" i="16" s="1"/>
  <c r="C22" i="6"/>
  <c r="D22" i="6" s="1"/>
  <c r="C112" i="16" s="1"/>
  <c r="C21" i="6"/>
  <c r="D21" i="6" s="1"/>
  <c r="C111" i="16" s="1"/>
  <c r="C20" i="6"/>
  <c r="C19" i="6"/>
  <c r="D19" i="6" s="1"/>
  <c r="C109" i="16" s="1"/>
  <c r="C18" i="6"/>
  <c r="D18" i="6" s="1"/>
  <c r="C108" i="16" s="1"/>
  <c r="C17" i="6"/>
  <c r="D17" i="6" s="1"/>
  <c r="C107" i="16" s="1"/>
  <c r="C16" i="6"/>
  <c r="D16" i="6" s="1"/>
  <c r="C106" i="16" s="1"/>
  <c r="C15" i="6"/>
  <c r="L15" i="6" s="1"/>
  <c r="C14" i="6"/>
  <c r="D14" i="6" s="1"/>
  <c r="C104" i="16" s="1"/>
  <c r="C13" i="6"/>
  <c r="D13" i="6" s="1"/>
  <c r="C103" i="16" s="1"/>
  <c r="C12" i="6"/>
  <c r="D12" i="6" s="1"/>
  <c r="C102" i="16" s="1"/>
  <c r="C11" i="6"/>
  <c r="C101" i="16" s="1"/>
  <c r="C10" i="6"/>
  <c r="D10" i="6" s="1"/>
  <c r="C100" i="16" s="1"/>
  <c r="C9" i="6"/>
  <c r="D9" i="6" s="1"/>
  <c r="C99" i="16" s="1"/>
  <c r="C8" i="6"/>
  <c r="D8" i="6" s="1"/>
  <c r="C98" i="16" s="1"/>
  <c r="C7" i="6"/>
  <c r="D7" i="6" s="1"/>
  <c r="C97" i="16" s="1"/>
  <c r="C6" i="6"/>
  <c r="D6" i="6" s="1"/>
  <c r="C96" i="16" s="1"/>
  <c r="C5" i="6"/>
  <c r="D5" i="6" s="1"/>
  <c r="C95" i="16" s="1"/>
  <c r="C4" i="6"/>
  <c r="D4" i="6" s="1"/>
  <c r="C94" i="16" s="1"/>
  <c r="C3" i="6"/>
  <c r="D3" i="6" s="1"/>
  <c r="C93" i="16" s="1"/>
  <c r="C2" i="6"/>
  <c r="D2" i="6" s="1"/>
  <c r="C92" i="16" s="1"/>
  <c r="C32" i="5"/>
  <c r="D32" i="5" s="1"/>
  <c r="C91" i="16" s="1"/>
  <c r="C31" i="5"/>
  <c r="C30" i="5"/>
  <c r="D30" i="5" s="1"/>
  <c r="C89" i="16" s="1"/>
  <c r="C29" i="5"/>
  <c r="D29" i="5" s="1"/>
  <c r="C88" i="16" s="1"/>
  <c r="C28" i="5"/>
  <c r="D28" i="5" s="1"/>
  <c r="C87" i="16" s="1"/>
  <c r="C27" i="5"/>
  <c r="D27" i="5" s="1"/>
  <c r="C86" i="16" s="1"/>
  <c r="C26" i="5"/>
  <c r="D26" i="5" s="1"/>
  <c r="C85" i="16" s="1"/>
  <c r="C25" i="5"/>
  <c r="D25" i="5" s="1"/>
  <c r="C84" i="16" s="1"/>
  <c r="C24" i="5"/>
  <c r="D24" i="5" s="1"/>
  <c r="C83" i="16" s="1"/>
  <c r="C23" i="5"/>
  <c r="D23" i="5" s="1"/>
  <c r="C82" i="16" s="1"/>
  <c r="C22" i="5"/>
  <c r="D22" i="5" s="1"/>
  <c r="C81" i="16" s="1"/>
  <c r="C21" i="5"/>
  <c r="D21" i="5" s="1"/>
  <c r="C80" i="16" s="1"/>
  <c r="C20" i="5"/>
  <c r="D20" i="5" s="1"/>
  <c r="C79" i="16" s="1"/>
  <c r="C19" i="5"/>
  <c r="D19" i="5" s="1"/>
  <c r="C78" i="16" s="1"/>
  <c r="C18" i="5"/>
  <c r="D18" i="5" s="1"/>
  <c r="C77" i="16" s="1"/>
  <c r="C17" i="5"/>
  <c r="D17" i="5" s="1"/>
  <c r="C76" i="16" s="1"/>
  <c r="C16" i="5"/>
  <c r="D16" i="5" s="1"/>
  <c r="C75" i="16" s="1"/>
  <c r="C15" i="5"/>
  <c r="D15" i="5" s="1"/>
  <c r="C74" i="16" s="1"/>
  <c r="C14" i="5"/>
  <c r="D14" i="5" s="1"/>
  <c r="C73" i="16" s="1"/>
  <c r="C13" i="5"/>
  <c r="D13" i="5" s="1"/>
  <c r="C72" i="16" s="1"/>
  <c r="C12" i="5"/>
  <c r="D12" i="5" s="1"/>
  <c r="C71" i="16" s="1"/>
  <c r="C11" i="5"/>
  <c r="D11" i="5" s="1"/>
  <c r="C70" i="16" s="1"/>
  <c r="C10" i="5"/>
  <c r="D10" i="5" s="1"/>
  <c r="C69" i="16" s="1"/>
  <c r="C9" i="5"/>
  <c r="D9" i="5" s="1"/>
  <c r="C68" i="16" s="1"/>
  <c r="C8" i="5"/>
  <c r="D8" i="5" s="1"/>
  <c r="C67" i="16" s="1"/>
  <c r="C7" i="5"/>
  <c r="D7" i="5" s="1"/>
  <c r="C66" i="16" s="1"/>
  <c r="C6" i="5"/>
  <c r="D6" i="5" s="1"/>
  <c r="C65" i="16" s="1"/>
  <c r="C5" i="5"/>
  <c r="D5" i="5" s="1"/>
  <c r="C64" i="16" s="1"/>
  <c r="C4" i="5"/>
  <c r="D4" i="5" s="1"/>
  <c r="C63" i="16" s="1"/>
  <c r="C3" i="5"/>
  <c r="D3" i="5" s="1"/>
  <c r="C62" i="16" s="1"/>
  <c r="C2" i="5"/>
  <c r="D2" i="5" s="1"/>
  <c r="C61" i="16" s="1"/>
  <c r="C29" i="4"/>
  <c r="D29" i="4" s="1"/>
  <c r="C59" i="16" s="1"/>
  <c r="C28" i="4"/>
  <c r="D28" i="4" s="1"/>
  <c r="C58" i="16" s="1"/>
  <c r="C27" i="4"/>
  <c r="D27" i="4" s="1"/>
  <c r="C57" i="16" s="1"/>
  <c r="C26" i="4"/>
  <c r="D26" i="4" s="1"/>
  <c r="C56" i="16" s="1"/>
  <c r="C25" i="4"/>
  <c r="D25" i="4" s="1"/>
  <c r="C55" i="16" s="1"/>
  <c r="C24" i="4"/>
  <c r="D24" i="4" s="1"/>
  <c r="C54" i="16" s="1"/>
  <c r="C23" i="4"/>
  <c r="D23" i="4" s="1"/>
  <c r="C53" i="16" s="1"/>
  <c r="C22" i="4"/>
  <c r="D22" i="4" s="1"/>
  <c r="C52" i="16" s="1"/>
  <c r="C21" i="4"/>
  <c r="D21" i="4" s="1"/>
  <c r="C51" i="16" s="1"/>
  <c r="C20" i="4"/>
  <c r="D20" i="4" s="1"/>
  <c r="C50" i="16" s="1"/>
  <c r="C19" i="4"/>
  <c r="C18" i="4"/>
  <c r="D18" i="4" s="1"/>
  <c r="C48" i="16" s="1"/>
  <c r="C17" i="4"/>
  <c r="D17" i="4" s="1"/>
  <c r="C47" i="16" s="1"/>
  <c r="C16" i="4"/>
  <c r="D16" i="4" s="1"/>
  <c r="C46" i="16" s="1"/>
  <c r="C15" i="4"/>
  <c r="D15" i="4" s="1"/>
  <c r="C45" i="16" s="1"/>
  <c r="C14" i="4"/>
  <c r="D14" i="4" s="1"/>
  <c r="C44" i="16" s="1"/>
  <c r="C13" i="4"/>
  <c r="D13" i="4" s="1"/>
  <c r="C43" i="16" s="1"/>
  <c r="C12" i="4"/>
  <c r="D12" i="4" s="1"/>
  <c r="C42" i="16" s="1"/>
  <c r="C11" i="4"/>
  <c r="D11" i="4" s="1"/>
  <c r="C41" i="16" s="1"/>
  <c r="C10" i="4"/>
  <c r="D10" i="4" s="1"/>
  <c r="C40" i="16" s="1"/>
  <c r="C9" i="4"/>
  <c r="D9" i="4" s="1"/>
  <c r="C39" i="16" s="1"/>
  <c r="C8" i="4"/>
  <c r="D8" i="4" s="1"/>
  <c r="C38" i="16" s="1"/>
  <c r="C7" i="4"/>
  <c r="D7" i="4" s="1"/>
  <c r="C37" i="16" s="1"/>
  <c r="C6" i="4"/>
  <c r="D6" i="4" s="1"/>
  <c r="C36" i="16" s="1"/>
  <c r="C5" i="4"/>
  <c r="D5" i="4" s="1"/>
  <c r="C35" i="16" s="1"/>
  <c r="C4" i="4"/>
  <c r="C3" i="4"/>
  <c r="C2" i="4"/>
  <c r="C3" i="1"/>
  <c r="C4" i="1"/>
  <c r="D4" i="1" s="1"/>
  <c r="C3" i="16" s="1"/>
  <c r="C5" i="1"/>
  <c r="D5" i="1" s="1"/>
  <c r="C4" i="16" s="1"/>
  <c r="C6" i="1"/>
  <c r="D6" i="1" s="1"/>
  <c r="C5" i="16" s="1"/>
  <c r="C7" i="1"/>
  <c r="C8" i="1"/>
  <c r="C9" i="1"/>
  <c r="D9" i="1" s="1"/>
  <c r="C8" i="16" s="1"/>
  <c r="C10" i="1"/>
  <c r="D10" i="1" s="1"/>
  <c r="C9" i="16" s="1"/>
  <c r="C11" i="1"/>
  <c r="D11" i="1" s="1"/>
  <c r="C10" i="16" s="1"/>
  <c r="C12" i="1"/>
  <c r="D12" i="1" s="1"/>
  <c r="C11" i="16" s="1"/>
  <c r="C13" i="1"/>
  <c r="D13" i="1" s="1"/>
  <c r="C12" i="16" s="1"/>
  <c r="C14" i="1"/>
  <c r="C15" i="1"/>
  <c r="D15" i="1" s="1"/>
  <c r="C16" i="1"/>
  <c r="C17" i="1"/>
  <c r="C18" i="1"/>
  <c r="C19" i="1"/>
  <c r="D19" i="1" s="1"/>
  <c r="C18" i="16" s="1"/>
  <c r="C20" i="1"/>
  <c r="D20" i="1" s="1"/>
  <c r="C19" i="16" s="1"/>
  <c r="C21" i="1"/>
  <c r="D21" i="1" s="1"/>
  <c r="C20" i="16" s="1"/>
  <c r="C22" i="1"/>
  <c r="D22" i="1" s="1"/>
  <c r="C21" i="16" s="1"/>
  <c r="C23" i="1"/>
  <c r="D23" i="1" s="1"/>
  <c r="C22" i="16" s="1"/>
  <c r="C24" i="1"/>
  <c r="D24" i="1" s="1"/>
  <c r="C23" i="16" s="1"/>
  <c r="C25" i="1"/>
  <c r="D25" i="1" s="1"/>
  <c r="C24" i="16" s="1"/>
  <c r="C26" i="1"/>
  <c r="D26" i="1" s="1"/>
  <c r="C25" i="16" s="1"/>
  <c r="C27" i="1"/>
  <c r="D27" i="1" s="1"/>
  <c r="C26" i="16" s="1"/>
  <c r="C28" i="1"/>
  <c r="D28" i="1" s="1"/>
  <c r="C27" i="16" s="1"/>
  <c r="C29" i="1"/>
  <c r="D29" i="1" s="1"/>
  <c r="C28" i="16" s="1"/>
  <c r="C30" i="1"/>
  <c r="D30" i="1" s="1"/>
  <c r="C29" i="16" s="1"/>
  <c r="C31" i="1"/>
  <c r="D31" i="1" s="1"/>
  <c r="C30" i="16" s="1"/>
  <c r="C32" i="1"/>
  <c r="D32" i="1" s="1"/>
  <c r="C31" i="16" s="1"/>
  <c r="C2" i="1"/>
  <c r="C245" i="16" l="1"/>
  <c r="D2" i="11"/>
  <c r="L2" i="11" s="1"/>
  <c r="C2" i="16"/>
  <c r="D3" i="1"/>
  <c r="D19" i="4"/>
  <c r="C49" i="16" s="1"/>
  <c r="C110" i="16"/>
  <c r="D20" i="6"/>
  <c r="C6" i="16"/>
  <c r="L29" i="1"/>
  <c r="L25" i="1"/>
  <c r="L21" i="1"/>
  <c r="D17" i="1"/>
  <c r="C16" i="16" s="1"/>
  <c r="L5" i="4"/>
  <c r="L9" i="4"/>
  <c r="L13" i="4"/>
  <c r="L17" i="4"/>
  <c r="L4" i="5"/>
  <c r="L8" i="5"/>
  <c r="L12" i="5"/>
  <c r="L16" i="5"/>
  <c r="L20" i="5"/>
  <c r="L32" i="1"/>
  <c r="L30" i="1"/>
  <c r="L28" i="1"/>
  <c r="L26" i="1"/>
  <c r="L24" i="1"/>
  <c r="L22" i="1"/>
  <c r="L20" i="1"/>
  <c r="D18" i="1"/>
  <c r="C17" i="16" s="1"/>
  <c r="D16" i="1"/>
  <c r="C15" i="16" s="1"/>
  <c r="D14" i="1"/>
  <c r="C13" i="16" s="1"/>
  <c r="D8" i="1"/>
  <c r="C7" i="16" s="1"/>
  <c r="L6" i="4"/>
  <c r="L8" i="4"/>
  <c r="L10" i="4"/>
  <c r="L12" i="4"/>
  <c r="L14" i="4"/>
  <c r="L16" i="4"/>
  <c r="L18" i="4"/>
  <c r="L20" i="4"/>
  <c r="L22" i="4"/>
  <c r="L24" i="4"/>
  <c r="L26" i="4"/>
  <c r="L28" i="4"/>
  <c r="L29" i="4"/>
  <c r="L3" i="5"/>
  <c r="L5" i="5"/>
  <c r="L7" i="5"/>
  <c r="L9" i="5"/>
  <c r="L11" i="5"/>
  <c r="L13" i="5"/>
  <c r="L15" i="5"/>
  <c r="L17" i="5"/>
  <c r="L19" i="5"/>
  <c r="L21" i="5"/>
  <c r="L23" i="5"/>
  <c r="L25" i="5"/>
  <c r="L27" i="5"/>
  <c r="L29" i="5"/>
  <c r="L31" i="5"/>
  <c r="L2" i="6"/>
  <c r="E7" i="2"/>
  <c r="L4" i="6"/>
  <c r="L6" i="6"/>
  <c r="L8" i="6"/>
  <c r="L10" i="6"/>
  <c r="L12" i="6"/>
  <c r="L14" i="6"/>
  <c r="L16" i="6"/>
  <c r="L18" i="6"/>
  <c r="L20" i="6"/>
  <c r="L22" i="6"/>
  <c r="L24" i="6"/>
  <c r="L26" i="6"/>
  <c r="L28" i="6"/>
  <c r="L30" i="6"/>
  <c r="L4" i="7"/>
  <c r="L6" i="7"/>
  <c r="L8" i="7"/>
  <c r="L10" i="7"/>
  <c r="L12" i="7"/>
  <c r="L14" i="7"/>
  <c r="L16" i="7"/>
  <c r="L18" i="7"/>
  <c r="L20" i="7"/>
  <c r="L22" i="7"/>
  <c r="L24" i="7"/>
  <c r="L26" i="7"/>
  <c r="L28" i="7"/>
  <c r="L30" i="7"/>
  <c r="L32" i="7"/>
  <c r="L3" i="8"/>
  <c r="G31" i="2" s="1"/>
  <c r="L5" i="8"/>
  <c r="L7" i="8"/>
  <c r="L9" i="8"/>
  <c r="L11" i="8"/>
  <c r="L13" i="8"/>
  <c r="L15" i="8"/>
  <c r="L17" i="8"/>
  <c r="L19" i="8"/>
  <c r="L21" i="8"/>
  <c r="L23" i="8"/>
  <c r="L25" i="8"/>
  <c r="L27" i="8"/>
  <c r="L29" i="8"/>
  <c r="L31" i="8"/>
  <c r="L3" i="9"/>
  <c r="L5" i="9"/>
  <c r="L7" i="9"/>
  <c r="L9" i="9"/>
  <c r="L11" i="9"/>
  <c r="L13" i="9"/>
  <c r="L15" i="9"/>
  <c r="L17" i="9"/>
  <c r="L19" i="9"/>
  <c r="L21" i="9"/>
  <c r="L23" i="9"/>
  <c r="L25" i="9"/>
  <c r="L27" i="9"/>
  <c r="L29" i="9"/>
  <c r="L31" i="9"/>
  <c r="L2" i="10"/>
  <c r="I7" i="2"/>
  <c r="L4" i="10"/>
  <c r="L6" i="10"/>
  <c r="L8" i="10"/>
  <c r="L10" i="10"/>
  <c r="L12" i="10"/>
  <c r="L14" i="10"/>
  <c r="L18" i="10"/>
  <c r="L20" i="10"/>
  <c r="L22" i="10"/>
  <c r="L24" i="10"/>
  <c r="L26" i="10"/>
  <c r="L28" i="10"/>
  <c r="L30" i="10"/>
  <c r="L32" i="10"/>
  <c r="I45" i="2" s="1"/>
  <c r="L3" i="11"/>
  <c r="L5" i="11"/>
  <c r="L7" i="11"/>
  <c r="L9" i="11"/>
  <c r="L11" i="11"/>
  <c r="L17" i="11"/>
  <c r="L19" i="11"/>
  <c r="L21" i="11"/>
  <c r="L23" i="11"/>
  <c r="L25" i="11"/>
  <c r="L27" i="11"/>
  <c r="L29" i="11"/>
  <c r="L31" i="11"/>
  <c r="L3" i="12"/>
  <c r="L5" i="12"/>
  <c r="L7" i="12"/>
  <c r="L9" i="12"/>
  <c r="L11" i="12"/>
  <c r="L15" i="12"/>
  <c r="L17" i="12"/>
  <c r="L19" i="12"/>
  <c r="L21" i="12"/>
  <c r="L23" i="12"/>
  <c r="L25" i="12"/>
  <c r="L27" i="12"/>
  <c r="L29" i="12"/>
  <c r="L31" i="12"/>
  <c r="L4" i="13"/>
  <c r="L6" i="13"/>
  <c r="L8" i="13"/>
  <c r="L10" i="13"/>
  <c r="L12" i="13"/>
  <c r="L14" i="13"/>
  <c r="L15" i="13"/>
  <c r="L17" i="13"/>
  <c r="L19" i="13"/>
  <c r="L21" i="13"/>
  <c r="L22" i="13"/>
  <c r="L24" i="13"/>
  <c r="L26" i="13"/>
  <c r="L28" i="13"/>
  <c r="L30" i="13"/>
  <c r="L2" i="14"/>
  <c r="M7" i="2"/>
  <c r="L4" i="14"/>
  <c r="L6" i="14"/>
  <c r="L8" i="14"/>
  <c r="L10" i="14"/>
  <c r="L12" i="14"/>
  <c r="L14" i="14"/>
  <c r="L16" i="14"/>
  <c r="L18" i="14"/>
  <c r="L20" i="14"/>
  <c r="L22" i="14"/>
  <c r="L24" i="14"/>
  <c r="L28" i="14"/>
  <c r="L30" i="14"/>
  <c r="L32" i="14"/>
  <c r="L31" i="1"/>
  <c r="L27" i="1"/>
  <c r="L23" i="1"/>
  <c r="L19" i="1"/>
  <c r="C14" i="16"/>
  <c r="L7" i="4"/>
  <c r="L11" i="4"/>
  <c r="L15" i="4"/>
  <c r="L23" i="4"/>
  <c r="L25" i="4"/>
  <c r="L27" i="4"/>
  <c r="L2" i="5"/>
  <c r="D7" i="2"/>
  <c r="L6" i="5"/>
  <c r="L10" i="5"/>
  <c r="L14" i="5"/>
  <c r="L18" i="5"/>
  <c r="L22" i="5"/>
  <c r="L24" i="5"/>
  <c r="L26" i="5"/>
  <c r="L28" i="5"/>
  <c r="L30" i="5"/>
  <c r="L32" i="5"/>
  <c r="D23" i="2" s="1"/>
  <c r="L3" i="6"/>
  <c r="L5" i="6"/>
  <c r="E23" i="2" s="1"/>
  <c r="N23" i="2" s="1"/>
  <c r="R28" i="3" s="1"/>
  <c r="L14" i="16" s="1"/>
  <c r="L7" i="6"/>
  <c r="L9" i="6"/>
  <c r="E24" i="2" s="1"/>
  <c r="N24" i="2" s="1"/>
  <c r="R29" i="3" s="1"/>
  <c r="L11" i="6"/>
  <c r="L13" i="6"/>
  <c r="L17" i="6"/>
  <c r="L19" i="6"/>
  <c r="L21" i="6"/>
  <c r="L23" i="6"/>
  <c r="L25" i="6"/>
  <c r="L27" i="6"/>
  <c r="L29" i="6"/>
  <c r="L31" i="6"/>
  <c r="L3" i="7"/>
  <c r="F7" i="2"/>
  <c r="L5" i="7"/>
  <c r="F27" i="2" s="1"/>
  <c r="L7" i="7"/>
  <c r="L9" i="7"/>
  <c r="L11" i="7"/>
  <c r="L13" i="7"/>
  <c r="L15" i="7"/>
  <c r="L17" i="7"/>
  <c r="L19" i="7"/>
  <c r="L21" i="7"/>
  <c r="L23" i="7"/>
  <c r="L25" i="7"/>
  <c r="L27" i="7"/>
  <c r="L29" i="7"/>
  <c r="L31" i="7"/>
  <c r="L2" i="8"/>
  <c r="G7" i="2"/>
  <c r="L4" i="8"/>
  <c r="L6" i="8"/>
  <c r="L8" i="8"/>
  <c r="L10" i="8"/>
  <c r="L12" i="8"/>
  <c r="L14" i="8"/>
  <c r="L16" i="8"/>
  <c r="L18" i="8"/>
  <c r="L20" i="8"/>
  <c r="L22" i="8"/>
  <c r="L24" i="8"/>
  <c r="L26" i="8"/>
  <c r="L28" i="8"/>
  <c r="L30" i="8"/>
  <c r="G36" i="2" s="1"/>
  <c r="L2" i="9"/>
  <c r="H7" i="2"/>
  <c r="L4" i="9"/>
  <c r="L6" i="9"/>
  <c r="L8" i="9"/>
  <c r="L10" i="9"/>
  <c r="L12" i="9"/>
  <c r="L14" i="9"/>
  <c r="L16" i="9"/>
  <c r="L18" i="9"/>
  <c r="L20" i="9"/>
  <c r="L22" i="9"/>
  <c r="L24" i="9"/>
  <c r="L26" i="9"/>
  <c r="L28" i="9"/>
  <c r="L30" i="9"/>
  <c r="L32" i="9"/>
  <c r="L3" i="10"/>
  <c r="I40" i="2" s="1"/>
  <c r="L5" i="10"/>
  <c r="L7" i="10"/>
  <c r="L9" i="10"/>
  <c r="L11" i="10"/>
  <c r="L13" i="10"/>
  <c r="L15" i="10"/>
  <c r="L17" i="10"/>
  <c r="L19" i="10"/>
  <c r="L21" i="10"/>
  <c r="L23" i="10"/>
  <c r="L25" i="10"/>
  <c r="L27" i="10"/>
  <c r="L29" i="10"/>
  <c r="L31" i="10"/>
  <c r="L4" i="11"/>
  <c r="L6" i="11"/>
  <c r="L8" i="11"/>
  <c r="L10" i="11"/>
  <c r="L18" i="11"/>
  <c r="L20" i="11"/>
  <c r="L22" i="11"/>
  <c r="L24" i="11"/>
  <c r="L26" i="11"/>
  <c r="L28" i="11"/>
  <c r="L30" i="11"/>
  <c r="L2" i="12"/>
  <c r="K7" i="2"/>
  <c r="L4" i="12"/>
  <c r="L6" i="12"/>
  <c r="L8" i="12"/>
  <c r="L10" i="12"/>
  <c r="L12" i="12"/>
  <c r="L14" i="12"/>
  <c r="L16" i="12"/>
  <c r="L18" i="12"/>
  <c r="L20" i="12"/>
  <c r="L22" i="12"/>
  <c r="L24" i="12"/>
  <c r="L26" i="12"/>
  <c r="L28" i="12"/>
  <c r="L30" i="12"/>
  <c r="L32" i="12"/>
  <c r="L3" i="13"/>
  <c r="L7" i="2"/>
  <c r="L5" i="13"/>
  <c r="L9" i="13"/>
  <c r="L11" i="13"/>
  <c r="L13" i="13"/>
  <c r="L16" i="13"/>
  <c r="L18" i="13"/>
  <c r="L20" i="13"/>
  <c r="L23" i="13"/>
  <c r="L25" i="13"/>
  <c r="L27" i="13"/>
  <c r="L31" i="13"/>
  <c r="L58" i="2" s="1"/>
  <c r="L3" i="14"/>
  <c r="M8" i="2" s="1"/>
  <c r="E30" i="3" s="1"/>
  <c r="L5" i="14"/>
  <c r="L11" i="14"/>
  <c r="L13" i="14"/>
  <c r="L15" i="14"/>
  <c r="L17" i="14"/>
  <c r="L19" i="14"/>
  <c r="L21" i="14"/>
  <c r="L23" i="14"/>
  <c r="L25" i="14"/>
  <c r="L27" i="14"/>
  <c r="L29" i="14"/>
  <c r="L31" i="14"/>
  <c r="G34" i="2"/>
  <c r="N34" i="2" s="1"/>
  <c r="R39" i="3" s="1"/>
  <c r="K49" i="2"/>
  <c r="F29" i="2"/>
  <c r="N29" i="2" s="1"/>
  <c r="R34" i="3" s="1"/>
  <c r="C16" i="2"/>
  <c r="N16" i="2" s="1"/>
  <c r="R21" i="3" s="1"/>
  <c r="U7" i="16" s="1"/>
  <c r="M57" i="2"/>
  <c r="L7" i="13"/>
  <c r="L29" i="13"/>
  <c r="K48" i="2"/>
  <c r="H35" i="2"/>
  <c r="E22" i="2"/>
  <c r="L21" i="4"/>
  <c r="L6" i="1"/>
  <c r="L2" i="1"/>
  <c r="D18" i="2"/>
  <c r="D3" i="4"/>
  <c r="C33" i="16" s="1"/>
  <c r="D2" i="4"/>
  <c r="C32" i="16" s="1"/>
  <c r="D4" i="4"/>
  <c r="C34" i="16" s="1"/>
  <c r="D13" i="11"/>
  <c r="C256" i="16" s="1"/>
  <c r="D15" i="11"/>
  <c r="C258" i="16" s="1"/>
  <c r="J44" i="2"/>
  <c r="D12" i="11"/>
  <c r="C255" i="16" s="1"/>
  <c r="D14" i="11"/>
  <c r="C257" i="16" s="1"/>
  <c r="D16" i="11"/>
  <c r="C259" i="16" s="1"/>
  <c r="L4" i="2"/>
  <c r="L53" i="2"/>
  <c r="I3" i="2"/>
  <c r="F26" i="3" s="1"/>
  <c r="M3" i="2"/>
  <c r="F30" i="3" s="1"/>
  <c r="M4" i="2"/>
  <c r="M5" i="2"/>
  <c r="M2" i="2"/>
  <c r="M6" i="2"/>
  <c r="L5" i="2"/>
  <c r="L2" i="2"/>
  <c r="L6" i="2"/>
  <c r="L3" i="2"/>
  <c r="F29" i="3" s="1"/>
  <c r="K5" i="2"/>
  <c r="K2" i="2"/>
  <c r="K6" i="2"/>
  <c r="K3" i="2"/>
  <c r="F28" i="3" s="1"/>
  <c r="K4" i="2"/>
  <c r="I4" i="2"/>
  <c r="I5" i="2"/>
  <c r="I2" i="2"/>
  <c r="I6" i="2"/>
  <c r="H4" i="2"/>
  <c r="H5" i="2"/>
  <c r="H2" i="2"/>
  <c r="H6" i="2"/>
  <c r="H3" i="2"/>
  <c r="F25" i="3" s="1"/>
  <c r="G5" i="2"/>
  <c r="G2" i="2"/>
  <c r="G6" i="2"/>
  <c r="G3" i="2"/>
  <c r="F24" i="3" s="1"/>
  <c r="G4" i="2"/>
  <c r="F2" i="2"/>
  <c r="F6" i="2"/>
  <c r="F3" i="2"/>
  <c r="F23" i="3" s="1"/>
  <c r="F4" i="2"/>
  <c r="F5" i="2"/>
  <c r="E4" i="2"/>
  <c r="E3" i="2"/>
  <c r="F22" i="3" s="1"/>
  <c r="E5" i="2"/>
  <c r="E2" i="2"/>
  <c r="E6" i="2"/>
  <c r="D4" i="2"/>
  <c r="D5" i="2"/>
  <c r="D2" i="2"/>
  <c r="D6" i="2"/>
  <c r="D3" i="2"/>
  <c r="F21" i="3" s="1"/>
  <c r="M61" i="2" l="1"/>
  <c r="M62" i="2"/>
  <c r="N62" i="2" s="1"/>
  <c r="J49" i="2"/>
  <c r="N49" i="2" s="1"/>
  <c r="R54" i="3" s="1"/>
  <c r="I43" i="2"/>
  <c r="N43" i="2" s="1"/>
  <c r="R48" i="3" s="1"/>
  <c r="F31" i="2"/>
  <c r="D22" i="2"/>
  <c r="B4" i="2"/>
  <c r="B3" i="2"/>
  <c r="F19" i="3" s="1"/>
  <c r="B6" i="2"/>
  <c r="B14" i="2"/>
  <c r="G35" i="2"/>
  <c r="N35" i="2" s="1"/>
  <c r="R40" i="3" s="1"/>
  <c r="E25" i="2"/>
  <c r="N25" i="2" s="1"/>
  <c r="R30" i="3" s="1"/>
  <c r="L19" i="4"/>
  <c r="C17" i="2" s="1"/>
  <c r="N17" i="2" s="1"/>
  <c r="R22" i="3" s="1"/>
  <c r="U8" i="16" s="1"/>
  <c r="C4" i="2"/>
  <c r="M59" i="2"/>
  <c r="N59" i="2" s="1"/>
  <c r="R64" i="3" s="1"/>
  <c r="M58" i="2"/>
  <c r="N58" i="2" s="1"/>
  <c r="R63" i="3" s="1"/>
  <c r="AD31" i="16" s="1"/>
  <c r="K53" i="2"/>
  <c r="K52" i="2"/>
  <c r="N52" i="2" s="1"/>
  <c r="R57" i="3" s="1"/>
  <c r="K51" i="2"/>
  <c r="N51" i="2" s="1"/>
  <c r="R56" i="3" s="1"/>
  <c r="I44" i="2"/>
  <c r="N44" i="2" s="1"/>
  <c r="R49" i="3" s="1"/>
  <c r="H39" i="2"/>
  <c r="N39" i="2" s="1"/>
  <c r="R44" i="3" s="1"/>
  <c r="H38" i="2"/>
  <c r="N38" i="2" s="1"/>
  <c r="R43" i="3" s="1"/>
  <c r="G33" i="2"/>
  <c r="N33" i="2" s="1"/>
  <c r="R38" i="3" s="1"/>
  <c r="E27" i="2"/>
  <c r="M10" i="2"/>
  <c r="I41" i="2"/>
  <c r="N41" i="2" s="1"/>
  <c r="R46" i="3" s="1"/>
  <c r="G8" i="2"/>
  <c r="E24" i="3" s="1"/>
  <c r="D19" i="2"/>
  <c r="N19" i="2" s="1"/>
  <c r="R24" i="3" s="1"/>
  <c r="AD6" i="16" s="1"/>
  <c r="D21" i="2"/>
  <c r="N21" i="2" s="1"/>
  <c r="R26" i="3" s="1"/>
  <c r="AD8" i="16" s="1"/>
  <c r="L57" i="2"/>
  <c r="N57" i="2" s="1"/>
  <c r="R62" i="3" s="1"/>
  <c r="J48" i="2"/>
  <c r="N48" i="2" s="1"/>
  <c r="R53" i="3" s="1"/>
  <c r="J45" i="2"/>
  <c r="N45" i="2" s="1"/>
  <c r="R50" i="3" s="1"/>
  <c r="AD22" i="16" s="1"/>
  <c r="I42" i="2"/>
  <c r="N42" i="2" s="1"/>
  <c r="R47" i="3" s="1"/>
  <c r="I8" i="2"/>
  <c r="E26" i="3" s="1"/>
  <c r="H37" i="2"/>
  <c r="N37" i="2" s="1"/>
  <c r="R42" i="3" s="1"/>
  <c r="H36" i="2"/>
  <c r="N36" i="2" s="1"/>
  <c r="R41" i="3" s="1"/>
  <c r="H40" i="2"/>
  <c r="N40" i="2" s="1"/>
  <c r="R45" i="3" s="1"/>
  <c r="H8" i="2"/>
  <c r="E25" i="3" s="1"/>
  <c r="F28" i="2"/>
  <c r="N28" i="2" s="1"/>
  <c r="R33" i="3" s="1"/>
  <c r="F8" i="2"/>
  <c r="E23" i="3" s="1"/>
  <c r="E8" i="2"/>
  <c r="E22" i="3" s="1"/>
  <c r="D8" i="2"/>
  <c r="E21" i="3" s="1"/>
  <c r="C2" i="2"/>
  <c r="B2" i="2"/>
  <c r="L7" i="1"/>
  <c r="L16" i="16"/>
  <c r="L15" i="16"/>
  <c r="U16" i="16"/>
  <c r="N53" i="2"/>
  <c r="R58" i="3" s="1"/>
  <c r="U31" i="16" s="1"/>
  <c r="N27" i="2"/>
  <c r="R32" i="3" s="1"/>
  <c r="B13" i="2"/>
  <c r="N13" i="2" s="1"/>
  <c r="R18" i="3" s="1"/>
  <c r="L8" i="16" s="1"/>
  <c r="J4" i="2"/>
  <c r="B16" i="3" s="1"/>
  <c r="L18" i="1"/>
  <c r="N22" i="2"/>
  <c r="R27" i="3" s="1"/>
  <c r="AD9" i="16" s="1"/>
  <c r="B5" i="2"/>
  <c r="L5" i="1"/>
  <c r="L9" i="1"/>
  <c r="L11" i="1"/>
  <c r="L13" i="1"/>
  <c r="L15" i="1"/>
  <c r="L16" i="11"/>
  <c r="L15" i="11"/>
  <c r="J47" i="2" s="1"/>
  <c r="N47" i="2" s="1"/>
  <c r="R52" i="3" s="1"/>
  <c r="L4" i="4"/>
  <c r="C15" i="2" s="1"/>
  <c r="N15" i="2" s="1"/>
  <c r="R20" i="3" s="1"/>
  <c r="U6" i="16" s="1"/>
  <c r="L3" i="4"/>
  <c r="K50" i="2"/>
  <c r="N50" i="2" s="1"/>
  <c r="R55" i="3" s="1"/>
  <c r="J7" i="2"/>
  <c r="F30" i="2"/>
  <c r="N30" i="2" s="1"/>
  <c r="R35" i="3" s="1"/>
  <c r="B7" i="2"/>
  <c r="L14" i="11"/>
  <c r="L13" i="11"/>
  <c r="C7" i="2"/>
  <c r="M60" i="2"/>
  <c r="N60" i="2" s="1"/>
  <c r="R65" i="3" s="1"/>
  <c r="K8" i="2"/>
  <c r="E28" i="3" s="1"/>
  <c r="G32" i="2"/>
  <c r="N32" i="2" s="1"/>
  <c r="R37" i="3" s="1"/>
  <c r="AD14" i="16" s="1"/>
  <c r="E26" i="2"/>
  <c r="N26" i="2" s="1"/>
  <c r="R31" i="3" s="1"/>
  <c r="D20" i="2"/>
  <c r="N20" i="2" s="1"/>
  <c r="R25" i="3" s="1"/>
  <c r="AD7" i="16" s="1"/>
  <c r="L56" i="2"/>
  <c r="N56" i="2" s="1"/>
  <c r="R61" i="3" s="1"/>
  <c r="L55" i="2"/>
  <c r="N55" i="2" s="1"/>
  <c r="R60" i="3" s="1"/>
  <c r="C18" i="2"/>
  <c r="N18" i="2" s="1"/>
  <c r="R23" i="3" s="1"/>
  <c r="AD5" i="16" s="1"/>
  <c r="L4" i="1"/>
  <c r="L8" i="1"/>
  <c r="L10" i="1"/>
  <c r="L12" i="1"/>
  <c r="L14" i="1"/>
  <c r="L16" i="1"/>
  <c r="L3" i="1"/>
  <c r="L17" i="1"/>
  <c r="N31" i="2"/>
  <c r="R36" i="3" s="1"/>
  <c r="J6" i="2"/>
  <c r="L8" i="2"/>
  <c r="E29" i="3" s="1"/>
  <c r="L54" i="2"/>
  <c r="N54" i="2" s="1"/>
  <c r="R59" i="3" s="1"/>
  <c r="J2" i="2"/>
  <c r="L12" i="11"/>
  <c r="C5" i="2"/>
  <c r="L2" i="4"/>
  <c r="B61" i="2"/>
  <c r="N61" i="2" s="1"/>
  <c r="C3" i="2"/>
  <c r="F20" i="3" s="1"/>
  <c r="C6" i="2"/>
  <c r="J3" i="2"/>
  <c r="F27" i="3" s="1"/>
  <c r="J5" i="2"/>
  <c r="B17" i="3" s="1"/>
  <c r="AD32" i="16" l="1"/>
  <c r="AD33" i="16"/>
  <c r="U23" i="16"/>
  <c r="L34" i="16"/>
  <c r="L22" i="16"/>
  <c r="L24" i="16"/>
  <c r="U25" i="16"/>
  <c r="U24" i="16"/>
  <c r="L25" i="16"/>
  <c r="L23" i="16"/>
  <c r="AD25" i="16"/>
  <c r="J8" i="2"/>
  <c r="U35" i="16"/>
  <c r="B14" i="3"/>
  <c r="L33" i="16"/>
  <c r="R67" i="3"/>
  <c r="R66" i="3"/>
  <c r="AD34" i="16" s="1"/>
  <c r="U22" i="16"/>
  <c r="U15" i="16"/>
  <c r="C8" i="2"/>
  <c r="B12" i="2"/>
  <c r="N12" i="2" s="1"/>
  <c r="R17" i="3" s="1"/>
  <c r="L7" i="16" s="1"/>
  <c r="U34" i="16"/>
  <c r="U32" i="16"/>
  <c r="U33" i="16"/>
  <c r="L32" i="16"/>
  <c r="AD17" i="16"/>
  <c r="L17" i="16"/>
  <c r="U17" i="16"/>
  <c r="U18" i="16"/>
  <c r="AD15" i="16"/>
  <c r="AD16" i="16"/>
  <c r="U14" i="16"/>
  <c r="B10" i="2"/>
  <c r="N10" i="2" s="1"/>
  <c r="R15" i="3" s="1"/>
  <c r="L5" i="16" s="1"/>
  <c r="L31" i="16"/>
  <c r="B8" i="2"/>
  <c r="E19" i="3" s="1"/>
  <c r="B19" i="3"/>
  <c r="B11" i="2"/>
  <c r="N11" i="2" s="1"/>
  <c r="R16" i="3" s="1"/>
  <c r="L6" i="16" s="1"/>
  <c r="B18" i="3"/>
  <c r="B15" i="3"/>
  <c r="B21" i="3" s="1"/>
  <c r="C14" i="2"/>
  <c r="N14" i="2" s="1"/>
  <c r="R19" i="3" s="1"/>
  <c r="U5" i="16" s="1"/>
  <c r="E20" i="3"/>
  <c r="J46" i="2"/>
  <c r="N46" i="2" s="1"/>
  <c r="R51" i="3" s="1"/>
  <c r="AD24" i="16" s="1"/>
  <c r="U26" i="16" l="1"/>
  <c r="AD23" i="16"/>
  <c r="AD35" i="16"/>
  <c r="O2" i="2"/>
  <c r="I15" i="3" s="1"/>
  <c r="B20" i="3"/>
  <c r="E27" i="3"/>
  <c r="G14" i="3"/>
  <c r="G15" i="3" s="1"/>
  <c r="G16" i="3" l="1"/>
  <c r="B22" i="3"/>
  <c r="S66" i="3"/>
  <c r="S36" i="3"/>
  <c r="S17" i="3"/>
  <c r="S23" i="3"/>
  <c r="S61" i="3"/>
  <c r="S31" i="3"/>
  <c r="S40" i="3"/>
  <c r="S27" i="3"/>
  <c r="S30" i="3"/>
  <c r="S47" i="3"/>
  <c r="S58" i="3"/>
  <c r="S45" i="3"/>
  <c r="S53" i="3"/>
  <c r="S28" i="3"/>
  <c r="S38" i="3"/>
  <c r="S21" i="3"/>
  <c r="S42" i="3"/>
  <c r="S64" i="3"/>
  <c r="S48" i="3"/>
  <c r="S44" i="3"/>
  <c r="S34" i="3"/>
  <c r="S32" i="3"/>
  <c r="S52" i="3"/>
  <c r="S26" i="3"/>
  <c r="S29" i="3"/>
  <c r="S39" i="3"/>
  <c r="S56" i="3"/>
  <c r="S57" i="3"/>
  <c r="S63" i="3"/>
  <c r="S41" i="3"/>
  <c r="S43" i="3"/>
  <c r="I14" i="3"/>
  <c r="S33" i="3"/>
  <c r="S59" i="3"/>
  <c r="S49" i="3"/>
  <c r="S60" i="3"/>
  <c r="S25" i="3"/>
  <c r="S37" i="3"/>
  <c r="S65" i="3"/>
  <c r="S35" i="3"/>
  <c r="S55" i="3"/>
  <c r="S24" i="3"/>
  <c r="S54" i="3"/>
  <c r="S62" i="3"/>
  <c r="S46" i="3"/>
  <c r="S50" i="3"/>
  <c r="S20" i="3"/>
  <c r="S18" i="3" l="1"/>
  <c r="S22" i="3"/>
  <c r="S15" i="3"/>
  <c r="S19" i="3" l="1"/>
  <c r="S51" i="3"/>
  <c r="S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3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3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C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C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C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C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D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D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D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D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E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E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E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E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4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4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5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5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5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6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6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6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7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7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7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8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8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8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9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9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9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A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A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A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Carrascosa</author>
  </authors>
  <commentList>
    <comment ref="D1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Seleccionar el tipo de día en el desplegable que aparece al seleccionar la celda
</t>
        </r>
      </text>
    </comment>
    <comment ref="F1" authorId="0" shapeId="0" xr:uid="{00000000-0006-0000-0B00-000002000000}">
      <text>
        <r>
          <rPr>
            <sz val="9"/>
            <color indexed="81"/>
            <rFont val="Tahoma"/>
            <family val="2"/>
          </rPr>
          <t>Tiempo de descanso reglamentario por hacer una jornada de más de 6 horas pero que no es retribuido</t>
        </r>
      </text>
    </comment>
    <comment ref="H1" authorId="0" shapeId="0" xr:uid="{00000000-0006-0000-0B00-000003000000}">
      <text>
        <r>
          <rPr>
            <sz val="9"/>
            <color indexed="81"/>
            <rFont val="Tahoma"/>
            <family val="2"/>
          </rPr>
          <t>Se calcula automáticamente</t>
        </r>
      </text>
    </comment>
    <comment ref="L1" authorId="0" shapeId="0" xr:uid="{00000000-0006-0000-0B00-000004000000}">
      <text>
        <r>
          <rPr>
            <sz val="9"/>
            <color indexed="81"/>
            <rFont val="Tahoma"/>
            <family val="2"/>
          </rPr>
          <t xml:space="preserve">Se calcula automáticamente
</t>
        </r>
      </text>
    </comment>
  </commentList>
</comments>
</file>

<file path=xl/sharedStrings.xml><?xml version="1.0" encoding="utf-8"?>
<sst xmlns="http://schemas.openxmlformats.org/spreadsheetml/2006/main" count="377" uniqueCount="122">
  <si>
    <t>Día</t>
  </si>
  <si>
    <t>Día Semana</t>
  </si>
  <si>
    <t>Fin de semana</t>
  </si>
  <si>
    <t>Festivo</t>
  </si>
  <si>
    <t>Vacaciones</t>
  </si>
  <si>
    <t>Sólo mañana</t>
  </si>
  <si>
    <t>Mañana y Tarde</t>
  </si>
  <si>
    <t>Tipo día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</si>
  <si>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</si>
  <si>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</si>
  <si>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</si>
  <si>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</si>
  <si>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</si>
  <si>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</si>
  <si>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</si>
  <si>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</si>
  <si>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</si>
  <si>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</si>
  <si>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</si>
  <si>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</si>
  <si>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Días Totales Año</t>
  </si>
  <si>
    <t>Entrada</t>
  </si>
  <si>
    <t>Salida</t>
  </si>
  <si>
    <t>Horas totales</t>
  </si>
  <si>
    <t>Días laborales restantes</t>
  </si>
  <si>
    <t>Tardes restantes mínimas</t>
  </si>
  <si>
    <t>Horas realizadas</t>
  </si>
  <si>
    <t>Horas restantes</t>
  </si>
  <si>
    <t>Total mañana</t>
  </si>
  <si>
    <t>Total Tarde</t>
  </si>
  <si>
    <t>Tardes/Días laborables restantes</t>
  </si>
  <si>
    <t>Horas a realizar por día laborable restante</t>
  </si>
  <si>
    <t>INSTRUCCIONES DE USO</t>
  </si>
  <si>
    <t xml:space="preserve">       Recuerda que para que cuente la tarde, has de hacer un mínimo de 2 horas</t>
  </si>
  <si>
    <t xml:space="preserve">       Si haces menos de 2 horas una tarde, añade las horas a la salida de la mañana para que se computen en la columna "Total mañana"</t>
  </si>
  <si>
    <t>3.- En esta hoja, la celda "Tardes restantes mínimas" son las tardes que te quedan por hacer en el año</t>
  </si>
  <si>
    <t>1.- En la columna "Tipo día" hay que seleccionar que tipo de día es en el desplegable, si trabajamos por la tarde hay que poner "Mañana y Tarde" y si solo vamos por la mañana, seleccionamos "Mañana"</t>
  </si>
  <si>
    <t xml:space="preserve">      Los fines de semana se seleccionan solos, pero si lo cambiamos por error, sólo hay que volver a seleccionarlo como tal</t>
  </si>
  <si>
    <t>2.-  En la columnas Entrada y Salida pondremos las horas a las que realizamos ambas, tanto por la mañana como por la tarde, esta última sólo si la hacemos</t>
  </si>
  <si>
    <t xml:space="preserve">       IMPORTANTE: Si haces menos de 2 horas y seleccionas en "Tipo día"--&gt;"Mañana y Tarde", la aplicación te contará como tarde realizada, aunque Bankia no lo hará</t>
  </si>
  <si>
    <t>GUÍA PARA COMPLETAR LAS 100 TARDES Y LAS 1680 HORAS</t>
  </si>
  <si>
    <t>1.- Para completar las 100 tardes, quitando vacaciones y haciendo horario de solo mañana 1 mes en verano, Navidad, Pascua y Fiestas Patronales, la media es de 3 tardes a la semana.</t>
  </si>
  <si>
    <t>3.- Recuerda que el horario DEBE ser consensuado con el Director de la oficina y NO PUEDES hacer el horario que quieras sin consultarlo previamente.</t>
  </si>
  <si>
    <t>4.- En definitiva, SÓLO debes modificar las columnas que estén en GRIS en las hojas de los meses.</t>
  </si>
  <si>
    <t xml:space="preserve">      Lo anterior también es aplicable a la celda "Horas a realizar por día laborable restante".</t>
  </si>
  <si>
    <t xml:space="preserve">      Tambien en esta hoja, la celda "Tardes/Días laborables restantes" es una simple división de las tardes restantes por los días que quedan por trabajar.  Para que funcione bien, deberías haber</t>
  </si>
  <si>
    <t xml:space="preserve">      puesto previamente los días festivos de tu localidad</t>
  </si>
  <si>
    <t>Semana</t>
  </si>
  <si>
    <t>Horas</t>
  </si>
  <si>
    <t>Mes</t>
  </si>
  <si>
    <t>SEMANA</t>
  </si>
  <si>
    <t>ADVERTENCIAS</t>
  </si>
  <si>
    <t>Tardes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</si>
  <si>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</si>
  <si>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</si>
  <si>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</si>
  <si>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</si>
  <si>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</si>
  <si>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</si>
  <si>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</si>
  <si>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</si>
  <si>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</si>
  <si>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</si>
  <si>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</si>
  <si>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</si>
  <si>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Descanso</t>
  </si>
  <si>
    <t>FESTIVOS LOCALES: A estos festivos, hay que añadirles 2 festivos locales a elección del municipio</t>
  </si>
  <si>
    <t>Si te da error al abrir la hoja de cálculo, ten en cuenta que es necesario aceptar los dos mensajes que abajo te indicamos. Si no lo haces la hoja no funcionará adecuadamente.</t>
  </si>
  <si>
    <t xml:space="preserve">       Entre las columnas que hay entre Entrada y Salida, hay otra columna llamada Descanso. Has de poner el tiempo que has parado para el desayuno/almuerzo</t>
  </si>
  <si>
    <t>IT,Permiso reglam.</t>
  </si>
  <si>
    <t>Media semanal horas</t>
  </si>
  <si>
    <t>4.- El horario de Convenio deja de ser válido, por lo que NO ES OBLIGATORIO hacer la tarde de los jueves, aunque por necesidades del servicio pueden no dejarte librarlo.</t>
  </si>
  <si>
    <t>L</t>
  </si>
  <si>
    <t>M</t>
  </si>
  <si>
    <t>X</t>
  </si>
  <si>
    <t>J</t>
  </si>
  <si>
    <t>V</t>
  </si>
  <si>
    <t>S</t>
  </si>
  <si>
    <t>D</t>
  </si>
  <si>
    <t>HTS</t>
  </si>
  <si>
    <t>2.- Para completar las MÍNIMAS horas exigibles, debes hacer de media semanal anual entre 35 y 42 horas. Si una semana no llegas al mínimo, puedes compensar con las siguientes, teniendo en cuenta no superar las 1680 horas anuales</t>
  </si>
  <si>
    <t>Fin de semana o Festivo</t>
  </si>
  <si>
    <t>IT o Permiso reglam.</t>
  </si>
  <si>
    <t>Día CON tarde</t>
  </si>
  <si>
    <t>Día SIN Tarde</t>
  </si>
  <si>
    <t>Semana actual</t>
  </si>
  <si>
    <t>ENERO(T: 0 H: 0,00)</t>
  </si>
  <si>
    <t>FEBRERO(T: 0 H: 0,00)</t>
  </si>
  <si>
    <t>MARZO(T: 0 H: 0,00)</t>
  </si>
  <si>
    <t>ABRIL(T: 0 H: 0,00)</t>
  </si>
  <si>
    <t>MAYO(T: 0 H: 0,00)</t>
  </si>
  <si>
    <t>JUNIO(T: 0 H: 0,00)</t>
  </si>
  <si>
    <t>JULIO(T: 0 H: 0,00)</t>
  </si>
  <si>
    <t>AGOSTO(T: 0 H: 0,00)</t>
  </si>
  <si>
    <t>SEPTIEMBRE(T: 0 H: 0,00)</t>
  </si>
  <si>
    <t>OCTUBRE(T: 0 H: 0,00)</t>
  </si>
  <si>
    <t>NOVIEMBRE(T: 0 H: 0,00)</t>
  </si>
  <si>
    <t>DICIEMBRE(T: 0 H: 0,00)</t>
  </si>
  <si>
    <t>Notas del día</t>
  </si>
  <si>
    <t>V.1.5 para el año 2020</t>
  </si>
  <si>
    <t>FESTIVOS 2020</t>
  </si>
  <si>
    <t>Nacionales: 1 y 6 de enero; 10 de abril; 1 de mayo; 15 de agosto; 12 de octubre; 1 de noviembre; 6, 8 y 25 de diciembre</t>
  </si>
  <si>
    <t>MADRID: 9 de abril, 2 de mayo, 2 de noviembre, 7 de diciembre</t>
  </si>
  <si>
    <t>CATALUÑA: 13 de abril, 24 de junio, 11 de septiembre y 26 de diciembre</t>
  </si>
  <si>
    <t>ARAGON: 9 y 23 de abril, 2 de noviembre y 7 de diciembre</t>
  </si>
  <si>
    <t>CANARIAS: 9 de abril, 30 de mayo, 7 de diciembre y festivos insulares</t>
  </si>
  <si>
    <t>CANTABRIA: 9 y 13 de abril, 28 de julio y 15 de septiembre</t>
  </si>
  <si>
    <t>CASTILLA LA MANCHA: 19 de marzo, 9 y 13 de abril, 11 de junio</t>
  </si>
  <si>
    <t>CASTILLA Y LEON: 9 y 23 de abril, 2 de noviembre y 7 de diciembre</t>
  </si>
  <si>
    <t>EXTREMADURA: 9 de abril, 8 de septiembre, 2 de noviembre y 7 de diciembre</t>
  </si>
  <si>
    <t>GALICIA: 19 de marzo, 9 de abril, 24 de junio y 25 de julio</t>
  </si>
  <si>
    <t>LA RIOJA: 9 y 13 de abril, 9 de junio y 7 de diciembre</t>
  </si>
  <si>
    <t>MURCIA: 19 de marzo, 9 de abril, 9 de junio y 7 de diciembre</t>
  </si>
  <si>
    <t>NAVARRA: 19 de marzo, 9 y 13 de abril y 3 y 7 de diciembre</t>
  </si>
  <si>
    <t>ANDALUCIA: 28 de febrero, 9 de abril, 2 de noviembre y 7 de diciembre</t>
  </si>
  <si>
    <t xml:space="preserve">      Los festivos tendremos que seleccionarlos al ser distintos en cada población. Puedes ver cuales te tocan en nuestro calendario en nuestra página web www.sate.es</t>
  </si>
  <si>
    <t>BALEARES: 9 y 13 de abril y 7 y 26 de diciembre</t>
  </si>
  <si>
    <t>PAIS VASCO: 19 de marzo, 9 y 13 de abril y 25 de julio</t>
  </si>
  <si>
    <t>COMUNIDAD VALENCIANA: 19 de marzo, 13 de abril, 24 de junio y 9 de octubre</t>
  </si>
  <si>
    <t>CEUTA: 9 de abril, 13 de junio, 5 de agosto y 7 de diciembre</t>
  </si>
  <si>
    <t>MELILLA: 13 de marzo, 9 de abril, 31 de julio y 7 de diciembre</t>
  </si>
  <si>
    <t>ASTURIAS: 9 de abril, 8 de septiembre, 2 de noviembre y 7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</si>
</sst>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h:mm;@"/>
    <numFmt numFmtId="166" formatCode="[h]:mm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/>
    <xf numFmtId="166" fontId="0" fillId="0" borderId="0" xfId="0" applyNumberFormat="1"/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166" fontId="0" fillId="0" borderId="14" xfId="0" applyNumberFormat="1" applyBorder="1" applyAlignment="1" applyProtection="1">
      <alignment horizontal="center"/>
    </xf>
    <xf numFmtId="166" fontId="0" fillId="0" borderId="15" xfId="0" applyNumberFormat="1" applyBorder="1" applyAlignment="1" applyProtection="1">
      <alignment horizontal="left"/>
    </xf>
    <xf numFmtId="14" fontId="0" fillId="0" borderId="8" xfId="0" applyNumberFormat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165" fontId="0" fillId="3" borderId="14" xfId="0" applyNumberFormat="1" applyFill="1" applyBorder="1" applyAlignment="1" applyProtection="1">
      <alignment horizontal="center"/>
      <protection locked="0"/>
    </xf>
    <xf numFmtId="166" fontId="0" fillId="0" borderId="15" xfId="0" applyNumberFormat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9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7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5" xfId="0" applyFill="1" applyBorder="1"/>
    <xf numFmtId="166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4" fillId="4" borderId="1" xfId="0" applyFont="1" applyFill="1" applyBorder="1" applyAlignment="1">
      <alignment horizontal="center"/>
    </xf>
    <xf numFmtId="0" fontId="2" fillId="4" borderId="7" xfId="0" applyFont="1" applyFill="1" applyBorder="1"/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2" xfId="0" applyFill="1" applyBorder="1"/>
    <xf numFmtId="0" fontId="0" fillId="4" borderId="3" xfId="0" applyFill="1" applyBorder="1" applyAlignment="1">
      <alignment horizontal="right"/>
    </xf>
    <xf numFmtId="0" fontId="0" fillId="4" borderId="3" xfId="0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0" fillId="4" borderId="4" xfId="0" applyFill="1" applyBorder="1" applyAlignment="1">
      <alignment horizontal="right"/>
    </xf>
    <xf numFmtId="2" fontId="0" fillId="4" borderId="4" xfId="0" applyNumberFormat="1" applyFill="1" applyBorder="1"/>
    <xf numFmtId="166" fontId="0" fillId="4" borderId="2" xfId="0" applyNumberFormat="1" applyFill="1" applyBorder="1"/>
    <xf numFmtId="166" fontId="0" fillId="4" borderId="3" xfId="0" applyNumberFormat="1" applyFill="1" applyBorder="1"/>
    <xf numFmtId="166" fontId="0" fillId="4" borderId="1" xfId="0" applyNumberFormat="1" applyFill="1" applyBorder="1"/>
    <xf numFmtId="166" fontId="0" fillId="4" borderId="4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14" xfId="0" applyNumberFormat="1" applyFill="1" applyBorder="1" applyAlignment="1" applyProtection="1">
      <alignment horizontal="center"/>
    </xf>
    <xf numFmtId="166" fontId="0" fillId="4" borderId="14" xfId="0" applyNumberFormat="1" applyFill="1" applyBorder="1" applyAlignment="1">
      <alignment horizontal="center"/>
    </xf>
    <xf numFmtId="166" fontId="6" fillId="4" borderId="11" xfId="0" applyNumberFormat="1" applyFont="1" applyFill="1" applyBorder="1" applyAlignment="1">
      <alignment horizontal="center"/>
    </xf>
    <xf numFmtId="166" fontId="6" fillId="4" borderId="13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/>
    <xf numFmtId="0" fontId="8" fillId="4" borderId="6" xfId="0" applyFont="1" applyFill="1" applyBorder="1"/>
    <xf numFmtId="0" fontId="0" fillId="0" borderId="1" xfId="0" applyFill="1" applyBorder="1" applyAlignment="1" applyProtection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4" borderId="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Border="1"/>
    <xf numFmtId="0" fontId="0" fillId="4" borderId="8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0" xfId="0" applyFill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8" fillId="9" borderId="0" xfId="0" applyFont="1" applyFill="1" applyAlignment="1">
      <alignment horizontal="center"/>
    </xf>
  </cellXfs>
  <cellStyles count="1">
    <cellStyle name="Normal" xfId="0" builtinId="0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strike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b/>
        <i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gradientFill degree="90">
          <stop position="0">
            <color theme="0"/>
          </stop>
          <stop position="1">
            <color rgb="FFC00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767167</xdr:colOff>
      <xdr:row>11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2000" cy="2257424"/>
        </a:xfrm>
        <a:prstGeom prst="rect">
          <a:avLst/>
        </a:prstGeom>
      </xdr:spPr>
    </xdr:pic>
    <xdr:clientData/>
  </xdr:twoCellAnchor>
  <xdr:twoCellAnchor>
    <xdr:from>
      <xdr:col>15</xdr:col>
      <xdr:colOff>95250</xdr:colOff>
      <xdr:row>33</xdr:row>
      <xdr:rowOff>95249</xdr:rowOff>
    </xdr:from>
    <xdr:to>
      <xdr:col>15</xdr:col>
      <xdr:colOff>730250</xdr:colOff>
      <xdr:row>43</xdr:row>
      <xdr:rowOff>169333</xdr:rowOff>
    </xdr:to>
    <xdr:sp macro="" textlink="">
      <xdr:nvSpPr>
        <xdr:cNvPr id="3" name="Flecha abaj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001500" y="6381749"/>
          <a:ext cx="635000" cy="197908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15</xdr:col>
      <xdr:colOff>120650</xdr:colOff>
      <xdr:row>45</xdr:row>
      <xdr:rowOff>4232</xdr:rowOff>
    </xdr:from>
    <xdr:to>
      <xdr:col>15</xdr:col>
      <xdr:colOff>755650</xdr:colOff>
      <xdr:row>55</xdr:row>
      <xdr:rowOff>78316</xdr:rowOff>
    </xdr:to>
    <xdr:sp macro="" textlink="">
      <xdr:nvSpPr>
        <xdr:cNvPr id="4" name="Flecha abaj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026900" y="8576732"/>
          <a:ext cx="635000" cy="197908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0</xdr:col>
      <xdr:colOff>148167</xdr:colOff>
      <xdr:row>79</xdr:row>
      <xdr:rowOff>148167</xdr:rowOff>
    </xdr:from>
    <xdr:to>
      <xdr:col>11</xdr:col>
      <xdr:colOff>167217</xdr:colOff>
      <xdr:row>87</xdr:row>
      <xdr:rowOff>52917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14626167"/>
          <a:ext cx="8782050" cy="1428750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77</xdr:row>
      <xdr:rowOff>10583</xdr:rowOff>
    </xdr:from>
    <xdr:to>
      <xdr:col>5</xdr:col>
      <xdr:colOff>486833</xdr:colOff>
      <xdr:row>79</xdr:row>
      <xdr:rowOff>74083</xdr:rowOff>
    </xdr:to>
    <xdr:sp macro="" textlink="">
      <xdr:nvSpPr>
        <xdr:cNvPr id="6" name="Flecha abaj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22750" y="14107583"/>
          <a:ext cx="730250" cy="444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508000</xdr:colOff>
      <xdr:row>77</xdr:row>
      <xdr:rowOff>169333</xdr:rowOff>
    </xdr:from>
    <xdr:to>
      <xdr:col>11</xdr:col>
      <xdr:colOff>402167</xdr:colOff>
      <xdr:row>80</xdr:row>
      <xdr:rowOff>63500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8509000" y="14266333"/>
          <a:ext cx="656167" cy="465667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766233</xdr:colOff>
      <xdr:row>81</xdr:row>
      <xdr:rowOff>120650</xdr:rowOff>
    </xdr:from>
    <xdr:to>
      <xdr:col>7</xdr:col>
      <xdr:colOff>14817</xdr:colOff>
      <xdr:row>84</xdr:row>
      <xdr:rowOff>14817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5232400" y="15170150"/>
          <a:ext cx="656167" cy="465667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127000</xdr:colOff>
      <xdr:row>56</xdr:row>
      <xdr:rowOff>116415</xdr:rowOff>
    </xdr:from>
    <xdr:to>
      <xdr:col>16</xdr:col>
      <xdr:colOff>0</xdr:colOff>
      <xdr:row>79</xdr:row>
      <xdr:rowOff>21166</xdr:rowOff>
    </xdr:to>
    <xdr:sp macro="" textlink="">
      <xdr:nvSpPr>
        <xdr:cNvPr id="15" name="Flecha abaj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255500" y="10784415"/>
          <a:ext cx="635000" cy="42862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296332</xdr:colOff>
      <xdr:row>81</xdr:row>
      <xdr:rowOff>148167</xdr:rowOff>
    </xdr:from>
    <xdr:to>
      <xdr:col>15</xdr:col>
      <xdr:colOff>423332</xdr:colOff>
      <xdr:row>84</xdr:row>
      <xdr:rowOff>61299</xdr:rowOff>
    </xdr:to>
    <xdr:sp macro="" textlink="">
      <xdr:nvSpPr>
        <xdr:cNvPr id="16" name="Flecha derech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10800000">
          <a:off x="9059332" y="15197667"/>
          <a:ext cx="3492500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/Desktop/Horarios/PlanningAnual_2017_1_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alores"/>
      <sheetName val="Calendario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>
        <row r="1">
          <cell r="A1" t="str">
            <v>Tipo día</v>
          </cell>
        </row>
        <row r="2">
          <cell r="A2" t="str">
            <v>Sólo mañana</v>
          </cell>
        </row>
        <row r="3">
          <cell r="A3" t="str">
            <v>Mañana y Tarde</v>
          </cell>
        </row>
        <row r="4">
          <cell r="A4" t="str">
            <v>Fin de semana</v>
          </cell>
        </row>
        <row r="5">
          <cell r="A5" t="str">
            <v>Festivo</v>
          </cell>
        </row>
        <row r="6">
          <cell r="A6" t="str">
            <v>Vacaciones</v>
          </cell>
        </row>
        <row r="7">
          <cell r="A7" t="str">
            <v>IT,Permiso reglam.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3:S77"/>
  <sheetViews>
    <sheetView showGridLines="0" showRowColHeaders="0" tabSelected="1" zoomScaleNormal="100" workbookViewId="0"/>
  </sheetViews>
  <sheetFormatPr baseColWidth="10" defaultRowHeight="15" x14ac:dyDescent="0.25"/>
  <cols>
    <col min="1" max="1" width="30.140625" bestFit="1" customWidth="1"/>
    <col min="2" max="2" width="7.140625" customWidth="1"/>
    <col min="3" max="3" width="2.42578125" customWidth="1"/>
    <col min="4" max="5" width="13.5703125" customWidth="1"/>
    <col min="6" max="6" width="12.140625" customWidth="1"/>
    <col min="7" max="7" width="8.85546875" customWidth="1"/>
    <col min="8" max="8" width="4.7109375" customWidth="1"/>
    <col min="9" max="9" width="15.7109375" bestFit="1" customWidth="1"/>
    <col min="15" max="15" width="16.140625" customWidth="1"/>
    <col min="18" max="18" width="11.85546875" bestFit="1" customWidth="1"/>
    <col min="19" max="19" width="33" bestFit="1" customWidth="1"/>
  </cols>
  <sheetData>
    <row r="13" spans="1:19" x14ac:dyDescent="0.25">
      <c r="A13" s="43" t="s">
        <v>20</v>
      </c>
      <c r="B13" s="44">
        <v>366</v>
      </c>
      <c r="D13" s="96" t="s">
        <v>23</v>
      </c>
      <c r="E13" s="97"/>
      <c r="F13" s="98"/>
      <c r="G13" s="51">
        <v>70</v>
      </c>
      <c r="I13" s="89" t="s">
        <v>51</v>
      </c>
      <c r="J13" s="90"/>
      <c r="K13" s="90"/>
      <c r="L13" s="90"/>
      <c r="M13" s="90"/>
      <c r="N13" s="90"/>
      <c r="O13" s="91"/>
      <c r="Q13" s="84" t="str">
        <f ca="1">CONCATENATE("Semana en curso: ",_xlfn.ISOWEEKNUM(TODAY()))</f>
        <v>Semana en curso: 41</v>
      </c>
      <c r="R13" s="85"/>
    </row>
    <row r="14" spans="1:19" x14ac:dyDescent="0.25">
      <c r="A14" s="45" t="s">
        <v>5</v>
      </c>
      <c r="B14" s="46">
        <f>SUM(Valores!B2:M2)</f>
        <v>0</v>
      </c>
      <c r="D14" s="93" t="s">
        <v>26</v>
      </c>
      <c r="E14" s="94"/>
      <c r="F14" s="95"/>
      <c r="G14" s="52">
        <f>SUM(Valores!8:8)</f>
        <v>0</v>
      </c>
      <c r="I14" s="99" t="str">
        <f ca="1">IF(VLOOKUP(_xlfn.ISOWEEKNUM(TODAY()),Q15:R67,2,FALSE)&lt;"35,00",CONCATENATE("ATENCIÓN Esta semana no has cumplido el mínimo de 35 horas aún. Te quedan por hacer ",35-VLOOKUP(_xlfn.ISOWEEKNUM(TODAY()),Q15:R67,2,FALSE)," horas"),IF(VLOOKUP(_xlfn.ISOWEEKNUM(TODAY()),Q15:R67,2,FALSE)&lt;="42,00","Ya has hecho esta semana las horas mínimas exigibles",CONCATENATE("Te has excedido en ",VLOOKUP(_xlfn.ISOWEEKNUM(TODAY()),Q15:R67,2,FALSE)-42," horas esta semana que no cuentan para las 1680 horas anuales")))</f>
        <v>ATENCIÓN Esta semana no has cumplido el mínimo de 35 horas aún. Te quedan por hacer 35 horas</v>
      </c>
      <c r="J14" s="100"/>
      <c r="K14" s="100"/>
      <c r="L14" s="100"/>
      <c r="M14" s="100"/>
      <c r="N14" s="100"/>
      <c r="O14" s="101"/>
      <c r="Q14" s="66" t="s">
        <v>47</v>
      </c>
      <c r="R14" s="57" t="s">
        <v>48</v>
      </c>
    </row>
    <row r="15" spans="1:19" x14ac:dyDescent="0.25">
      <c r="A15" s="45" t="s">
        <v>6</v>
      </c>
      <c r="B15" s="46">
        <f>SUM(Valores!B3:M3)</f>
        <v>0</v>
      </c>
      <c r="D15" s="84" t="s">
        <v>27</v>
      </c>
      <c r="E15" s="92"/>
      <c r="F15" s="85"/>
      <c r="G15" s="53">
        <f>G13-G14</f>
        <v>70</v>
      </c>
      <c r="I15" s="102" t="str">
        <f>IF(Valores!O2&lt;35,CONCATENATE("Este AÑO lleva realizadas de media MENOS de 35 horas semanales (Actual--&gt; ",Valores!O2,")"),IF(Valores!O2&gt;42,CONCATENATE("Has excedido la media semanal de 42 horas en lo que llevas de año (Actual--&gt; ",Valores!F2,")"),""))</f>
        <v>Este AÑO lleva realizadas de media MENOS de 35 horas semanales (Actual--&gt; 0)</v>
      </c>
      <c r="J15" s="103"/>
      <c r="K15" s="103"/>
      <c r="L15" s="103"/>
      <c r="M15" s="103"/>
      <c r="N15" s="103"/>
      <c r="O15" s="104"/>
      <c r="Q15" s="61">
        <v>1</v>
      </c>
      <c r="R15" s="70" t="str">
        <f ca="1">TEXT(VLOOKUP(Q15,Valores!$A$10:$N$62,14,FALSE)*24,"00,00")</f>
        <v>00,00</v>
      </c>
      <c r="S15" s="2" t="str">
        <f ca="1">IF(YEAR(TODAY())=2017,IF(AND(R15&lt;"35,00",Q15&lt;=_xlfn.ISOWEEKNUM(TODAY())),"Faltan horas para las 35 semanales",IF(AND(R15&gt;"42,00",Q15&lt;=_xlfn.ISOWEEKNUM(TODAY())),"Has excedido las 42 horas máximas","")),"")</f>
        <v/>
      </c>
    </row>
    <row r="16" spans="1:19" x14ac:dyDescent="0.25">
      <c r="A16" s="45" t="s">
        <v>2</v>
      </c>
      <c r="B16" s="46">
        <f>SUM(Valores!B4:M4)</f>
        <v>104</v>
      </c>
      <c r="D16" s="84" t="s">
        <v>31</v>
      </c>
      <c r="E16" s="92"/>
      <c r="F16" s="85"/>
      <c r="G16" s="54">
        <f>IF(B20=0,0,G15/B20)</f>
        <v>0.27450980392156865</v>
      </c>
      <c r="I16" s="26"/>
      <c r="J16" s="27"/>
      <c r="K16" s="27"/>
      <c r="L16" s="27"/>
      <c r="M16" s="27"/>
      <c r="N16" s="27"/>
      <c r="O16" s="28"/>
      <c r="Q16" s="61">
        <v>2</v>
      </c>
      <c r="R16" s="70" t="str">
        <f ca="1">TEXT(VLOOKUP(Q16,Valores!$A$10:$N$62,14,FALSE)*24,"00,00")</f>
        <v>00,00</v>
      </c>
      <c r="S16" s="2" t="str">
        <f t="shared" ref="S16:S65" ca="1" si="0">IF(YEAR(TODAY())=2017,IF(AND(R16&lt;"35,00",Q16&lt;=_xlfn.ISOWEEKNUM(TODAY())),"Faltan horas para las 35 semanales",IF(AND(R16&gt;"42,00",Q16&lt;=_xlfn.ISOWEEKNUM(TODAY())),"Has excedido las 42 horas máximas","")),"")</f>
        <v/>
      </c>
    </row>
    <row r="17" spans="1:19" x14ac:dyDescent="0.25">
      <c r="A17" s="45" t="s">
        <v>3</v>
      </c>
      <c r="B17" s="46">
        <f>SUM(Valores!B5:M5)</f>
        <v>7</v>
      </c>
      <c r="H17" s="32"/>
      <c r="I17" s="26"/>
      <c r="J17" s="27"/>
      <c r="K17" s="27"/>
      <c r="L17" s="27"/>
      <c r="M17" s="27"/>
      <c r="N17" s="27"/>
      <c r="O17" s="28"/>
      <c r="Q17" s="61">
        <v>3</v>
      </c>
      <c r="R17" s="70" t="str">
        <f ca="1">TEXT(VLOOKUP(Q17,Valores!$A$10:$N$62,14,FALSE)*24,"00,00")</f>
        <v>00,00</v>
      </c>
      <c r="S17" s="2" t="str">
        <f t="shared" ca="1" si="0"/>
        <v/>
      </c>
    </row>
    <row r="18" spans="1:19" x14ac:dyDescent="0.25">
      <c r="A18" s="45" t="s">
        <v>4</v>
      </c>
      <c r="B18" s="46">
        <f>SUM(Valores!B6:M6)</f>
        <v>0</v>
      </c>
      <c r="D18" s="55" t="s">
        <v>49</v>
      </c>
      <c r="E18" s="56" t="s">
        <v>48</v>
      </c>
      <c r="F18" s="57" t="s">
        <v>52</v>
      </c>
      <c r="H18" s="32"/>
      <c r="I18" s="26"/>
      <c r="J18" s="27"/>
      <c r="K18" s="27"/>
      <c r="L18" s="27"/>
      <c r="M18" s="27"/>
      <c r="N18" s="27"/>
      <c r="O18" s="28"/>
      <c r="Q18" s="61">
        <v>4</v>
      </c>
      <c r="R18" s="70" t="str">
        <f ca="1">TEXT(VLOOKUP(Q18,Valores!$A$10:$N$62,14,FALSE)*24,"00,00")</f>
        <v>00,00</v>
      </c>
      <c r="S18" s="2" t="str">
        <f t="shared" ca="1" si="0"/>
        <v/>
      </c>
    </row>
    <row r="19" spans="1:19" x14ac:dyDescent="0.25">
      <c r="A19" s="45" t="s">
        <v>69</v>
      </c>
      <c r="B19" s="46">
        <f>SUM(Valores!B7:M7)</f>
        <v>0</v>
      </c>
      <c r="D19" s="58" t="s">
        <v>53</v>
      </c>
      <c r="E19" s="59" t="str">
        <f>TEXT(Valores!$B$8*24,"0,00")</f>
        <v>0,00</v>
      </c>
      <c r="F19" s="60">
        <f>Valores!$B$3</f>
        <v>0</v>
      </c>
      <c r="H19" s="32"/>
      <c r="I19" s="26"/>
      <c r="J19" s="27"/>
      <c r="K19" s="27"/>
      <c r="L19" s="27"/>
      <c r="M19" s="27"/>
      <c r="N19" s="27"/>
      <c r="O19" s="28"/>
      <c r="Q19" s="61">
        <v>5</v>
      </c>
      <c r="R19" s="70" t="str">
        <f ca="1">TEXT(VLOOKUP(Q19,Valores!$A$10:$N$62,14,FALSE)*24,"00,00")</f>
        <v>00,00</v>
      </c>
      <c r="S19" s="2" t="str">
        <f t="shared" ca="1" si="0"/>
        <v/>
      </c>
    </row>
    <row r="20" spans="1:19" x14ac:dyDescent="0.25">
      <c r="A20" s="45" t="s">
        <v>24</v>
      </c>
      <c r="B20" s="46">
        <f>B13-SUM(B14:B19)</f>
        <v>255</v>
      </c>
      <c r="D20" s="58" t="s">
        <v>54</v>
      </c>
      <c r="E20" s="61" t="str">
        <f>TEXT(Valores!$C$8*24,"0,00")</f>
        <v>0,00</v>
      </c>
      <c r="F20" s="62">
        <f>Valores!$C$3</f>
        <v>0</v>
      </c>
      <c r="H20" s="32"/>
      <c r="I20" s="26"/>
      <c r="J20" s="27"/>
      <c r="K20" s="27"/>
      <c r="L20" s="27"/>
      <c r="M20" s="27"/>
      <c r="N20" s="27"/>
      <c r="O20" s="28"/>
      <c r="Q20" s="61">
        <v>6</v>
      </c>
      <c r="R20" s="70" t="str">
        <f ca="1">TEXT(VLOOKUP(Q20,Valores!$A$10:$N$62,14,FALSE)*24,"00,00")</f>
        <v>00,00</v>
      </c>
      <c r="S20" s="2" t="str">
        <f t="shared" ca="1" si="0"/>
        <v/>
      </c>
    </row>
    <row r="21" spans="1:19" x14ac:dyDescent="0.25">
      <c r="A21" s="47" t="s">
        <v>25</v>
      </c>
      <c r="B21" s="48">
        <f>IF(100-B15&lt;0,0,100-B15)</f>
        <v>100</v>
      </c>
      <c r="D21" s="58" t="s">
        <v>55</v>
      </c>
      <c r="E21" s="61" t="str">
        <f>TEXT(Valores!$D$8*24,"0,00")</f>
        <v>0,00</v>
      </c>
      <c r="F21" s="62">
        <f>Valores!$D$3</f>
        <v>0</v>
      </c>
      <c r="H21" s="32"/>
      <c r="I21" s="29"/>
      <c r="J21" s="30"/>
      <c r="K21" s="30"/>
      <c r="L21" s="30"/>
      <c r="M21" s="30"/>
      <c r="N21" s="30"/>
      <c r="O21" s="31"/>
      <c r="Q21" s="61">
        <v>7</v>
      </c>
      <c r="R21" s="70" t="str">
        <f ca="1">TEXT(VLOOKUP(Q21,Valores!$A$10:$N$62,14,FALSE)*24,"00,00")</f>
        <v>00,00</v>
      </c>
      <c r="S21" s="2" t="str">
        <f t="shared" ca="1" si="0"/>
        <v/>
      </c>
    </row>
    <row r="22" spans="1:19" x14ac:dyDescent="0.25">
      <c r="A22" s="49" t="s">
        <v>30</v>
      </c>
      <c r="B22" s="50">
        <f>IF(B20=0,"",B21/B20)</f>
        <v>0.39215686274509803</v>
      </c>
      <c r="D22" s="58" t="s">
        <v>56</v>
      </c>
      <c r="E22" s="61" t="str">
        <f>TEXT(Valores!$E$8*24,"0,00")</f>
        <v>0,00</v>
      </c>
      <c r="F22" s="62">
        <f>Valores!$E$3</f>
        <v>0</v>
      </c>
      <c r="H22" s="32"/>
      <c r="Q22" s="61">
        <v>8</v>
      </c>
      <c r="R22" s="70" t="str">
        <f ca="1">TEXT(VLOOKUP(Q22,Valores!$A$10:$N$62,14,FALSE)*24,"00,00")</f>
        <v>00,00</v>
      </c>
      <c r="S22" s="2" t="str">
        <f t="shared" ca="1" si="0"/>
        <v/>
      </c>
    </row>
    <row r="23" spans="1:19" x14ac:dyDescent="0.25">
      <c r="D23" s="58" t="s">
        <v>57</v>
      </c>
      <c r="E23" s="61" t="str">
        <f>TEXT(Valores!$F$8*24,"0,00")</f>
        <v>0,00</v>
      </c>
      <c r="F23" s="62">
        <f>Valores!$F$3</f>
        <v>0</v>
      </c>
      <c r="H23" s="32"/>
      <c r="Q23" s="61">
        <v>9</v>
      </c>
      <c r="R23" s="70" t="str">
        <f ca="1">TEXT(VLOOKUP(Q23,Valores!$A$10:$N$62,14,FALSE)*24,"00,00")</f>
        <v>00,00</v>
      </c>
      <c r="S23" s="2" t="str">
        <f t="shared" ca="1" si="0"/>
        <v/>
      </c>
    </row>
    <row r="24" spans="1:19" x14ac:dyDescent="0.25">
      <c r="D24" s="58" t="s">
        <v>58</v>
      </c>
      <c r="E24" s="61" t="str">
        <f>TEXT(Valores!$G$8*24,"0,00")</f>
        <v>0,00</v>
      </c>
      <c r="F24" s="62">
        <f>Valores!$G$3</f>
        <v>0</v>
      </c>
      <c r="H24" s="32"/>
      <c r="Q24" s="61">
        <v>10</v>
      </c>
      <c r="R24" s="70" t="str">
        <f ca="1">TEXT(VLOOKUP(Q24,Valores!$A$10:$N$62,14,FALSE)*24,"00,00")</f>
        <v>00,00</v>
      </c>
      <c r="S24" s="2" t="str">
        <f t="shared" ca="1" si="0"/>
        <v/>
      </c>
    </row>
    <row r="25" spans="1:19" x14ac:dyDescent="0.25">
      <c r="D25" s="58" t="s">
        <v>59</v>
      </c>
      <c r="E25" s="61" t="str">
        <f>TEXT(Valores!$H$8*24,"0,00")</f>
        <v>0,00</v>
      </c>
      <c r="F25" s="62">
        <f>Valores!$H$3</f>
        <v>0</v>
      </c>
      <c r="H25" s="32"/>
      <c r="Q25" s="61">
        <v>11</v>
      </c>
      <c r="R25" s="70" t="str">
        <f ca="1">TEXT(VLOOKUP(Q25,Valores!$A$10:$N$62,14,FALSE)*24,"00,00")</f>
        <v>00,00</v>
      </c>
      <c r="S25" s="2" t="str">
        <f t="shared" ca="1" si="0"/>
        <v/>
      </c>
    </row>
    <row r="26" spans="1:19" x14ac:dyDescent="0.25">
      <c r="D26" s="58" t="s">
        <v>60</v>
      </c>
      <c r="E26" s="61" t="str">
        <f>TEXT(Valores!$I$8*24,"0,00")</f>
        <v>0,00</v>
      </c>
      <c r="F26" s="62">
        <f>Valores!$I$3</f>
        <v>0</v>
      </c>
      <c r="H26" s="32"/>
      <c r="Q26" s="61">
        <v>12</v>
      </c>
      <c r="R26" s="70" t="str">
        <f ca="1">TEXT(VLOOKUP(Q26,Valores!$A$10:$N$62,14,FALSE)*24,"00,00")</f>
        <v>00,00</v>
      </c>
      <c r="S26" s="2" t="str">
        <f t="shared" ca="1" si="0"/>
        <v/>
      </c>
    </row>
    <row r="27" spans="1:19" x14ac:dyDescent="0.25">
      <c r="D27" s="58" t="s">
        <v>61</v>
      </c>
      <c r="E27" s="61" t="str">
        <f>TEXT(Valores!$J$8*24,"0,00")</f>
        <v>0,00</v>
      </c>
      <c r="F27" s="62">
        <f>Valores!$J$3</f>
        <v>0</v>
      </c>
      <c r="H27" s="32"/>
      <c r="Q27" s="61">
        <v>13</v>
      </c>
      <c r="R27" s="70" t="str">
        <f ca="1">TEXT(VLOOKUP(Q27,Valores!$A$10:$N$62,14,FALSE)*24,"00,00")</f>
        <v>00,00</v>
      </c>
      <c r="S27" s="2" t="str">
        <f t="shared" ca="1" si="0"/>
        <v/>
      </c>
    </row>
    <row r="28" spans="1:19" x14ac:dyDescent="0.25">
      <c r="D28" s="58" t="s">
        <v>62</v>
      </c>
      <c r="E28" s="61" t="str">
        <f>TEXT(Valores!$K$8*24,"0,00")</f>
        <v>0,00</v>
      </c>
      <c r="F28" s="62">
        <f>Valores!$K$3</f>
        <v>0</v>
      </c>
      <c r="H28" s="32"/>
      <c r="Q28" s="61">
        <v>14</v>
      </c>
      <c r="R28" s="70" t="str">
        <f ca="1">TEXT(VLOOKUP(Q28,Valores!$A$10:$N$62,14,FALSE)*24,"00,00")</f>
        <v>00,00</v>
      </c>
      <c r="S28" s="2" t="str">
        <f t="shared" ca="1" si="0"/>
        <v/>
      </c>
    </row>
    <row r="29" spans="1:19" x14ac:dyDescent="0.25">
      <c r="D29" s="58" t="s">
        <v>63</v>
      </c>
      <c r="E29" s="61" t="str">
        <f>TEXT(Valores!$L$8*24,"0,00")</f>
        <v>0,00</v>
      </c>
      <c r="F29" s="62">
        <f>Valores!$L$3</f>
        <v>0</v>
      </c>
      <c r="H29" s="32"/>
      <c r="Q29" s="61">
        <v>15</v>
      </c>
      <c r="R29" s="70" t="str">
        <f ca="1">TEXT(VLOOKUP(Q29,Valores!$A$10:$N$62,14,FALSE)*24,"00,00")</f>
        <v>00,00</v>
      </c>
      <c r="S29" s="2" t="str">
        <f t="shared" ca="1" si="0"/>
        <v/>
      </c>
    </row>
    <row r="30" spans="1:19" x14ac:dyDescent="0.25">
      <c r="A30" s="35" t="s">
        <v>99</v>
      </c>
      <c r="D30" s="63" t="s">
        <v>64</v>
      </c>
      <c r="E30" s="64" t="str">
        <f>TEXT(Valores!$M$8*24,"0,00")</f>
        <v>0,00</v>
      </c>
      <c r="F30" s="65">
        <f>Valores!$M$3</f>
        <v>0</v>
      </c>
      <c r="Q30" s="61">
        <v>16</v>
      </c>
      <c r="R30" s="70" t="str">
        <f ca="1">TEXT(VLOOKUP(Q30,Valores!$A$10:$N$62,14,FALSE)*24,"00,00")</f>
        <v>00,00</v>
      </c>
      <c r="S30" s="2" t="str">
        <f t="shared" ca="1" si="0"/>
        <v/>
      </c>
    </row>
    <row r="31" spans="1:19" x14ac:dyDescent="0.25">
      <c r="Q31" s="61">
        <v>17</v>
      </c>
      <c r="R31" s="70" t="str">
        <f ca="1">TEXT(VLOOKUP(Q31,Valores!$A$10:$N$62,14,FALSE)*24,"00,00")</f>
        <v>00,00</v>
      </c>
      <c r="S31" s="2" t="str">
        <f t="shared" ca="1" si="0"/>
        <v/>
      </c>
    </row>
    <row r="32" spans="1:19" x14ac:dyDescent="0.25">
      <c r="A32" s="86" t="s">
        <v>32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Q32" s="61">
        <v>18</v>
      </c>
      <c r="R32" s="70" t="str">
        <f ca="1">TEXT(VLOOKUP(Q32,Valores!$A$10:$N$62,14,FALSE)*24,"00,00")</f>
        <v>00,00</v>
      </c>
      <c r="S32" s="2" t="str">
        <f t="shared" ca="1" si="0"/>
        <v/>
      </c>
    </row>
    <row r="33" spans="1:19" x14ac:dyDescent="0.25">
      <c r="A33" s="15" t="s">
        <v>36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Q33" s="61">
        <v>19</v>
      </c>
      <c r="R33" s="70" t="str">
        <f ca="1">TEXT(VLOOKUP(Q33,Valores!$A$10:$N$62,14,FALSE)*24,"00,00")</f>
        <v>00,00</v>
      </c>
      <c r="S33" s="2" t="str">
        <f t="shared" ca="1" si="0"/>
        <v/>
      </c>
    </row>
    <row r="34" spans="1:19" x14ac:dyDescent="0.25">
      <c r="A34" s="18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Q34" s="61">
        <v>20</v>
      </c>
      <c r="R34" s="70" t="str">
        <f ca="1">TEXT(VLOOKUP(Q34,Valores!$A$10:$N$62,14,FALSE)*24,"00,00")</f>
        <v>00,00</v>
      </c>
      <c r="S34" s="2" t="str">
        <f t="shared" ca="1" si="0"/>
        <v/>
      </c>
    </row>
    <row r="35" spans="1:19" x14ac:dyDescent="0.25">
      <c r="A35" s="21" t="s">
        <v>115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  <c r="Q35" s="61">
        <v>21</v>
      </c>
      <c r="R35" s="70" t="str">
        <f ca="1">TEXT(VLOOKUP(Q35,Valores!$A$10:$N$62,14,FALSE)*24,"00,00")</f>
        <v>00,00</v>
      </c>
      <c r="S35" s="2" t="str">
        <f t="shared" ca="1" si="0"/>
        <v/>
      </c>
    </row>
    <row r="36" spans="1:19" x14ac:dyDescent="0.25">
      <c r="A36" s="24" t="s">
        <v>38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Q36" s="61">
        <v>22</v>
      </c>
      <c r="R36" s="70" t="str">
        <f ca="1">TEXT(VLOOKUP(Q36,Valores!$A$10:$N$62,14,FALSE)*24,"00,00")</f>
        <v>00,00</v>
      </c>
      <c r="S36" s="2" t="str">
        <f t="shared" ca="1" si="0"/>
        <v/>
      </c>
    </row>
    <row r="37" spans="1:19" x14ac:dyDescent="0.25">
      <c r="A37" s="18" t="s">
        <v>33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  <c r="Q37" s="61">
        <v>23</v>
      </c>
      <c r="R37" s="70" t="str">
        <f ca="1">TEXT(VLOOKUP(Q37,Valores!$A$10:$N$62,14,FALSE)*24,"00,00")</f>
        <v>00,00</v>
      </c>
      <c r="S37" s="2" t="str">
        <f t="shared" ca="1" si="0"/>
        <v/>
      </c>
    </row>
    <row r="38" spans="1:19" x14ac:dyDescent="0.25">
      <c r="A38" s="18" t="s">
        <v>68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Q38" s="61">
        <v>24</v>
      </c>
      <c r="R38" s="70" t="str">
        <f ca="1">TEXT(VLOOKUP(Q38,Valores!$A$10:$N$62,14,FALSE)*24,"00,00")</f>
        <v>00,00</v>
      </c>
      <c r="S38" s="2" t="str">
        <f t="shared" ca="1" si="0"/>
        <v/>
      </c>
    </row>
    <row r="39" spans="1:19" x14ac:dyDescent="0.25">
      <c r="A39" s="18" t="s">
        <v>39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Q39" s="61">
        <v>25</v>
      </c>
      <c r="R39" s="70" t="str">
        <f ca="1">TEXT(VLOOKUP(Q39,Valores!$A$10:$N$62,14,FALSE)*24,"00,00")</f>
        <v>00,00</v>
      </c>
      <c r="S39" s="2" t="str">
        <f t="shared" ca="1" si="0"/>
        <v/>
      </c>
    </row>
    <row r="40" spans="1:19" x14ac:dyDescent="0.25">
      <c r="A40" s="21" t="s">
        <v>34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  <c r="Q40" s="61">
        <v>26</v>
      </c>
      <c r="R40" s="70" t="str">
        <f ca="1">TEXT(VLOOKUP(Q40,Valores!$A$10:$N$62,14,FALSE)*24,"00,00")</f>
        <v>00,00</v>
      </c>
      <c r="S40" s="2" t="str">
        <f t="shared" ca="1" si="0"/>
        <v/>
      </c>
    </row>
    <row r="41" spans="1:19" x14ac:dyDescent="0.25">
      <c r="A41" s="24" t="s">
        <v>35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Q41" s="61">
        <v>27</v>
      </c>
      <c r="R41" s="70" t="str">
        <f ca="1">TEXT(VLOOKUP(Q41,Valores!$A$10:$N$62,14,FALSE)*24,"00,00")</f>
        <v>00,00</v>
      </c>
      <c r="S41" s="2" t="str">
        <f t="shared" ca="1" si="0"/>
        <v/>
      </c>
    </row>
    <row r="42" spans="1:19" x14ac:dyDescent="0.25">
      <c r="A42" s="18" t="s">
        <v>45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Q42" s="61">
        <v>28</v>
      </c>
      <c r="R42" s="70" t="str">
        <f ca="1">TEXT(VLOOKUP(Q42,Valores!$A$10:$N$62,14,FALSE)*24,"00,00")</f>
        <v>00,00</v>
      </c>
      <c r="S42" s="2" t="str">
        <f t="shared" ca="1" si="0"/>
        <v/>
      </c>
    </row>
    <row r="43" spans="1:19" x14ac:dyDescent="0.25">
      <c r="A43" s="18" t="s">
        <v>46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  <c r="Q43" s="61">
        <v>29</v>
      </c>
      <c r="R43" s="70" t="str">
        <f ca="1">TEXT(VLOOKUP(Q43,Valores!$A$10:$N$62,14,FALSE)*24,"00,00")</f>
        <v>00,00</v>
      </c>
      <c r="S43" s="2" t="str">
        <f t="shared" ca="1" si="0"/>
        <v/>
      </c>
    </row>
    <row r="44" spans="1:19" x14ac:dyDescent="0.25">
      <c r="A44" s="21" t="s">
        <v>44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Q44" s="61">
        <v>30</v>
      </c>
      <c r="R44" s="70" t="str">
        <f ca="1">TEXT(VLOOKUP(Q44,Valores!$A$10:$N$62,14,FALSE)*24,"00,00")</f>
        <v>00,00</v>
      </c>
      <c r="S44" s="2" t="str">
        <f t="shared" ca="1" si="0"/>
        <v/>
      </c>
    </row>
    <row r="45" spans="1:19" x14ac:dyDescent="0.25">
      <c r="A45" s="36" t="s">
        <v>43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  <c r="Q45" s="61">
        <v>31</v>
      </c>
      <c r="R45" s="70" t="str">
        <f ca="1">TEXT(VLOOKUP(Q45,Valores!$A$10:$N$62,14,FALSE)*24,"00,00")</f>
        <v>00,00</v>
      </c>
      <c r="S45" s="2" t="str">
        <f t="shared" ca="1" si="0"/>
        <v/>
      </c>
    </row>
    <row r="46" spans="1:19" x14ac:dyDescent="0.25">
      <c r="Q46" s="61">
        <v>32</v>
      </c>
      <c r="R46" s="70" t="str">
        <f ca="1">TEXT(VLOOKUP(Q46,Valores!$A$10:$N$62,14,FALSE)*24,"00,00")</f>
        <v>00,00</v>
      </c>
      <c r="S46" s="2" t="str">
        <f t="shared" ca="1" si="0"/>
        <v/>
      </c>
    </row>
    <row r="47" spans="1:19" x14ac:dyDescent="0.25">
      <c r="A47" s="86" t="s">
        <v>40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Q47" s="61">
        <v>33</v>
      </c>
      <c r="R47" s="70" t="str">
        <f ca="1">TEXT(VLOOKUP(Q47,Valores!$A$10:$N$62,14,FALSE)*24,"00,00")</f>
        <v>00,00</v>
      </c>
      <c r="S47" s="2" t="str">
        <f t="shared" ca="1" si="0"/>
        <v/>
      </c>
    </row>
    <row r="48" spans="1:19" x14ac:dyDescent="0.25">
      <c r="A48" s="18" t="s">
        <v>41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Q48" s="61">
        <v>34</v>
      </c>
      <c r="R48" s="70" t="str">
        <f ca="1">TEXT(VLOOKUP(Q48,Valores!$A$10:$N$62,14,FALSE)*24,"00,00")</f>
        <v>00,00</v>
      </c>
      <c r="S48" s="2" t="str">
        <f t="shared" ca="1" si="0"/>
        <v/>
      </c>
    </row>
    <row r="49" spans="1:19" x14ac:dyDescent="0.25">
      <c r="A49" s="76" t="s">
        <v>80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Q49" s="61">
        <v>35</v>
      </c>
      <c r="R49" s="70" t="str">
        <f ca="1">TEXT(VLOOKUP(Q49,Valores!$A$10:$N$62,14,FALSE)*24,"00,00")</f>
        <v>00,00</v>
      </c>
      <c r="S49" s="2" t="str">
        <f t="shared" ca="1" si="0"/>
        <v/>
      </c>
    </row>
    <row r="50" spans="1:19" x14ac:dyDescent="0.25">
      <c r="A50" s="18" t="s">
        <v>42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Q50" s="61">
        <v>36</v>
      </c>
      <c r="R50" s="70" t="str">
        <f ca="1">TEXT(VLOOKUP(Q50,Valores!$A$10:$N$62,14,FALSE)*24,"00,00")</f>
        <v>00,00</v>
      </c>
      <c r="S50" s="2" t="str">
        <f t="shared" ca="1" si="0"/>
        <v/>
      </c>
    </row>
    <row r="51" spans="1:19" x14ac:dyDescent="0.25">
      <c r="A51" s="21" t="s">
        <v>71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3"/>
      <c r="Q51" s="61">
        <v>37</v>
      </c>
      <c r="R51" s="70" t="str">
        <f ca="1">TEXT(VLOOKUP(Q51,Valores!$A$10:$N$62,14,FALSE)*24,"00,00")</f>
        <v>00,00</v>
      </c>
      <c r="S51" s="2" t="str">
        <f t="shared" ca="1" si="0"/>
        <v/>
      </c>
    </row>
    <row r="52" spans="1:19" x14ac:dyDescent="0.25">
      <c r="Q52" s="61">
        <v>38</v>
      </c>
      <c r="R52" s="70" t="str">
        <f ca="1">TEXT(VLOOKUP(Q52,Valores!$A$10:$N$62,14,FALSE)*24,"00,00")</f>
        <v>00,00</v>
      </c>
      <c r="S52" s="2" t="str">
        <f t="shared" ca="1" si="0"/>
        <v/>
      </c>
    </row>
    <row r="53" spans="1:19" x14ac:dyDescent="0.25">
      <c r="Q53" s="61">
        <v>39</v>
      </c>
      <c r="R53" s="70" t="str">
        <f ca="1">TEXT(VLOOKUP(Q53,Valores!$A$10:$N$62,14,FALSE)*24,"00,00")</f>
        <v>00,00</v>
      </c>
      <c r="S53" s="2" t="str">
        <f t="shared" ca="1" si="0"/>
        <v/>
      </c>
    </row>
    <row r="54" spans="1:19" x14ac:dyDescent="0.25">
      <c r="A54" s="86" t="s">
        <v>100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  <c r="Q54" s="61">
        <v>40</v>
      </c>
      <c r="R54" s="70" t="str">
        <f ca="1">TEXT(VLOOKUP(Q54,Valores!$A$10:$N$62,14,FALSE)*24,"00,00")</f>
        <v>00,00</v>
      </c>
      <c r="S54" s="2" t="str">
        <f t="shared" ca="1" si="0"/>
        <v/>
      </c>
    </row>
    <row r="55" spans="1:19" x14ac:dyDescent="0.25">
      <c r="A55" s="18" t="s">
        <v>101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Q55" s="61">
        <v>41</v>
      </c>
      <c r="R55" s="70" t="str">
        <f ca="1">TEXT(VLOOKUP(Q55,Valores!$A$10:$N$62,14,FALSE)*24,"00,00")</f>
        <v>00,00</v>
      </c>
      <c r="S55" s="2" t="str">
        <f t="shared" ca="1" si="0"/>
        <v/>
      </c>
    </row>
    <row r="56" spans="1:19" x14ac:dyDescent="0.25">
      <c r="A56" s="18" t="s">
        <v>114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  <c r="Q56" s="61">
        <v>42</v>
      </c>
      <c r="R56" s="70" t="str">
        <f ca="1">TEXT(VLOOKUP(Q56,Valores!$A$10:$N$62,14,FALSE)*24,"00,00")</f>
        <v>00,00</v>
      </c>
      <c r="S56" s="2" t="str">
        <f t="shared" ca="1" si="0"/>
        <v/>
      </c>
    </row>
    <row r="57" spans="1:19" x14ac:dyDescent="0.25">
      <c r="A57" s="18" t="s">
        <v>104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  <c r="Q57" s="61">
        <v>43</v>
      </c>
      <c r="R57" s="70" t="str">
        <f ca="1">TEXT(VLOOKUP(Q57,Valores!$A$10:$N$62,14,FALSE)*24,"00,00")</f>
        <v>00,00</v>
      </c>
      <c r="S57" s="2" t="str">
        <f t="shared" ca="1" si="0"/>
        <v/>
      </c>
    </row>
    <row r="58" spans="1:19" x14ac:dyDescent="0.25">
      <c r="A58" s="18" t="s">
        <v>121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Q58" s="61">
        <v>44</v>
      </c>
      <c r="R58" s="70" t="str">
        <f ca="1">TEXT(VLOOKUP(Q58,Valores!$A$10:$N$62,14,FALSE)*24,"00,00")</f>
        <v>00,00</v>
      </c>
      <c r="S58" s="2" t="str">
        <f t="shared" ca="1" si="0"/>
        <v/>
      </c>
    </row>
    <row r="59" spans="1:19" x14ac:dyDescent="0.25">
      <c r="A59" s="18" t="s">
        <v>116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Q59" s="61">
        <v>45</v>
      </c>
      <c r="R59" s="70" t="str">
        <f ca="1">TEXT(VLOOKUP(Q59,Valores!$A$10:$N$62,14,FALSE)*24,"00,00")</f>
        <v>00,00</v>
      </c>
      <c r="S59" s="2" t="str">
        <f t="shared" ca="1" si="0"/>
        <v/>
      </c>
    </row>
    <row r="60" spans="1:19" x14ac:dyDescent="0.25">
      <c r="A60" s="18" t="s">
        <v>105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Q60" s="61">
        <v>46</v>
      </c>
      <c r="R60" s="70" t="str">
        <f ca="1">TEXT(VLOOKUP(Q60,Valores!$A$10:$N$62,14,FALSE)*24,"00,00")</f>
        <v>00,00</v>
      </c>
      <c r="S60" s="2" t="str">
        <f t="shared" ca="1" si="0"/>
        <v/>
      </c>
    </row>
    <row r="61" spans="1:19" x14ac:dyDescent="0.25">
      <c r="A61" s="18" t="s">
        <v>106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  <c r="Q61" s="61">
        <v>47</v>
      </c>
      <c r="R61" s="70" t="str">
        <f ca="1">TEXT(VLOOKUP(Q61,Valores!$A$10:$N$62,14,FALSE)*24,"00,00")</f>
        <v>00,00</v>
      </c>
      <c r="S61" s="2" t="str">
        <f t="shared" ca="1" si="0"/>
        <v/>
      </c>
    </row>
    <row r="62" spans="1:19" x14ac:dyDescent="0.25">
      <c r="A62" s="18" t="s">
        <v>107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  <c r="Q62" s="61">
        <v>48</v>
      </c>
      <c r="R62" s="70" t="str">
        <f ca="1">TEXT(VLOOKUP(Q62,Valores!$A$10:$N$62,14,FALSE)*24,"00,00")</f>
        <v>00,00</v>
      </c>
      <c r="S62" s="2" t="str">
        <f t="shared" ca="1" si="0"/>
        <v/>
      </c>
    </row>
    <row r="63" spans="1:19" x14ac:dyDescent="0.25">
      <c r="A63" s="18" t="s">
        <v>108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Q63" s="61">
        <v>49</v>
      </c>
      <c r="R63" s="70" t="str">
        <f ca="1">TEXT(VLOOKUP(Q63,Valores!$A$10:$N$62,14,FALSE)*24,"00,00")</f>
        <v>00,00</v>
      </c>
      <c r="S63" s="2" t="str">
        <f t="shared" ca="1" si="0"/>
        <v/>
      </c>
    </row>
    <row r="64" spans="1:19" x14ac:dyDescent="0.25">
      <c r="A64" s="18" t="s">
        <v>103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  <c r="Q64" s="61">
        <v>50</v>
      </c>
      <c r="R64" s="70" t="str">
        <f ca="1">TEXT(VLOOKUP(Q64,Valores!$A$10:$N$62,14,FALSE)*24,"00,00")</f>
        <v>00,00</v>
      </c>
      <c r="S64" s="2" t="str">
        <f t="shared" ca="1" si="0"/>
        <v/>
      </c>
    </row>
    <row r="65" spans="1:19" x14ac:dyDescent="0.25">
      <c r="A65" s="18" t="s">
        <v>118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  <c r="Q65" s="61">
        <v>51</v>
      </c>
      <c r="R65" s="70" t="str">
        <f ca="1">TEXT(VLOOKUP(Q65,Valores!$A$10:$N$62,14,FALSE)*24,"00,00")</f>
        <v>00,00</v>
      </c>
      <c r="S65" s="2" t="str">
        <f t="shared" ca="1" si="0"/>
        <v/>
      </c>
    </row>
    <row r="66" spans="1:19" x14ac:dyDescent="0.25">
      <c r="A66" s="18" t="s">
        <v>109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  <c r="Q66" s="61">
        <v>52</v>
      </c>
      <c r="R66" s="70" t="str">
        <f ca="1">TEXT(VLOOKUP(Q66,Valores!$A$10:$N$62,14,FALSE)*24,"00,00")</f>
        <v>00,00</v>
      </c>
      <c r="S66" s="2" t="str">
        <f ca="1">IF(YEAR(TODAY())=2017,IF(AND(R67&lt;"35,00",Q67&lt;=_xlfn.ISOWEEKNUM(TODAY())),"Faltan horas para las 35 semanales",IF(AND(R67&gt;"42,00",Q67&lt;=_xlfn.ISOWEEKNUM(TODAY())),"Has excedido las 42 horas máximas","")),"")</f>
        <v/>
      </c>
    </row>
    <row r="67" spans="1:19" x14ac:dyDescent="0.25">
      <c r="A67" s="18" t="s">
        <v>110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  <c r="Q67" s="64">
        <v>53</v>
      </c>
      <c r="R67" s="71" t="str">
        <f ca="1">TEXT(VLOOKUP(Q67,Valores!$A$10:$N$62,14,FALSE)*24,"00,00")</f>
        <v>00,00</v>
      </c>
    </row>
    <row r="68" spans="1:19" x14ac:dyDescent="0.25">
      <c r="A68" s="18" t="s">
        <v>111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</row>
    <row r="69" spans="1:19" x14ac:dyDescent="0.25">
      <c r="A69" s="18" t="s">
        <v>102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</row>
    <row r="70" spans="1:19" x14ac:dyDescent="0.25">
      <c r="A70" s="18" t="s">
        <v>112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</row>
    <row r="71" spans="1:19" x14ac:dyDescent="0.25">
      <c r="A71" s="18" t="s">
        <v>113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</row>
    <row r="72" spans="1:19" x14ac:dyDescent="0.25">
      <c r="A72" s="18" t="s">
        <v>117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1:19" x14ac:dyDescent="0.25">
      <c r="A73" s="18" t="s">
        <v>119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</row>
    <row r="74" spans="1:19" x14ac:dyDescent="0.25">
      <c r="A74" s="18" t="s">
        <v>120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</row>
    <row r="75" spans="1:19" x14ac:dyDescent="0.25">
      <c r="A75" s="21" t="s">
        <v>66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</row>
    <row r="77" spans="1:19" x14ac:dyDescent="0.25">
      <c r="A77" s="33" t="s">
        <v>67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</sheetData>
  <sheetProtection algorithmName="SHA-512" hashValue="9eEdXMlyQ3I3mMZKzCx3DZeLgtDz5TOII/ZyBDfJls21Cn1WH8KSxcFsvHe1lN7mH1rOyg2vuFfH8MLSuh5cwg==" saltValue="F8oMFskkSZueJF5MuwiKyw==" spinCount="100000" sheet="1" selectLockedCells="1" selectUnlockedCells="1"/>
  <mergeCells count="11">
    <mergeCell ref="Q13:R13"/>
    <mergeCell ref="A54:O54"/>
    <mergeCell ref="A47:O47"/>
    <mergeCell ref="A32:O32"/>
    <mergeCell ref="I13:O13"/>
    <mergeCell ref="D16:F16"/>
    <mergeCell ref="D15:F15"/>
    <mergeCell ref="D14:F14"/>
    <mergeCell ref="D13:F13"/>
    <mergeCell ref="I14:O14"/>
    <mergeCell ref="I15:O15"/>
  </mergeCells>
  <conditionalFormatting sqref="I14">
    <cfRule type="containsText" dxfId="101" priority="7" operator="containsText" text="35">
      <formula>NOT(ISERROR(SEARCH("35",I14)))</formula>
    </cfRule>
  </conditionalFormatting>
  <conditionalFormatting sqref="I14:O14">
    <cfRule type="containsText" dxfId="100" priority="5" operator="containsText" text="Ya has hecho esta semana">
      <formula>NOT(ISERROR(SEARCH("Ya has hecho esta semana",I14)))</formula>
    </cfRule>
    <cfRule type="containsText" dxfId="99" priority="6" operator="containsText" text="42">
      <formula>NOT(ISERROR(SEARCH("42",I14)))</formula>
    </cfRule>
  </conditionalFormatting>
  <conditionalFormatting sqref="S15:S66">
    <cfRule type="containsText" dxfId="98" priority="3" operator="containsText" text="Has excedido">
      <formula>NOT(ISERROR(SEARCH("Has excedido",S15)))</formula>
    </cfRule>
    <cfRule type="containsText" dxfId="97" priority="4" operator="containsText" text="Faltan horas">
      <formula>NOT(ISERROR(SEARCH("Faltan horas",S15)))</formula>
    </cfRule>
  </conditionalFormatting>
  <conditionalFormatting sqref="I15">
    <cfRule type="containsText" dxfId="96" priority="1" operator="containsText" text="media semanal de 42 horas">
      <formula>NOT(ISERROR(SEARCH("media semanal de 42 horas",I15)))</formula>
    </cfRule>
    <cfRule type="containsText" dxfId="95" priority="2" operator="containsText" text="MENOS de 35 horas">
      <formula>NOT(ISERROR(SEARCH("MENOS de 35 horas",I15)))</formula>
    </cfRule>
  </conditionalFormatting>
  <pageMargins left="0.7" right="0.7" top="0.75" bottom="0.75" header="0.3" footer="0.3"/>
  <pageSetup paperSize="9" orientation="portrait" horizontalDpi="4294967294" verticalDpi="4294967294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pageSetUpPr autoPageBreaks="0"/>
  </sheetPr>
  <dimension ref="A1:M32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27</v>
      </c>
      <c r="B2" s="11">
        <v>44013</v>
      </c>
      <c r="C2" s="68">
        <f>WEEKDAY(B2,1)</f>
        <v>4</v>
      </c>
      <c r="D2" s="12" t="str">
        <f>IF(OR(C2=1,C2=7),"Fin de semana","")</f>
        <v/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32" si="0">_xlfn.ISOWEEKNUM(B3)</f>
        <v>27</v>
      </c>
      <c r="B3" s="11">
        <v>44014</v>
      </c>
      <c r="C3" s="68">
        <f t="shared" ref="C3:C32" si="1">WEEKDAY(B3,1)</f>
        <v>5</v>
      </c>
      <c r="D3" s="12" t="str">
        <f>IF(OR(C3=1,C3=7),"Fin de semana","")</f>
        <v/>
      </c>
      <c r="E3" s="13"/>
      <c r="F3" s="13"/>
      <c r="G3" s="13"/>
      <c r="H3" s="69" t="str">
        <f t="shared" ref="H3:H32" si="2">IF($G3-$E3=0,"",$G3-$E3-$F3)</f>
        <v/>
      </c>
      <c r="I3" s="13"/>
      <c r="J3" s="13"/>
      <c r="K3" s="13"/>
      <c r="L3" s="14" t="str">
        <f t="shared" ref="L3:L32" si="3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0"/>
        <v>27</v>
      </c>
      <c r="B4" s="11">
        <v>44015</v>
      </c>
      <c r="C4" s="68">
        <f t="shared" si="1"/>
        <v>6</v>
      </c>
      <c r="D4" s="12" t="str">
        <f t="shared" ref="D4:D32" si="4">IF(OR(C4=1,C4=7),"Fin de semana","")</f>
        <v/>
      </c>
      <c r="E4" s="13"/>
      <c r="F4" s="13"/>
      <c r="G4" s="13"/>
      <c r="H4" s="69" t="str">
        <f t="shared" si="2"/>
        <v/>
      </c>
      <c r="I4" s="13"/>
      <c r="J4" s="13"/>
      <c r="K4" s="13"/>
      <c r="L4" s="14" t="str">
        <f t="shared" si="3"/>
        <v/>
      </c>
      <c r="M4" s="79"/>
    </row>
    <row r="5" spans="1:13" x14ac:dyDescent="0.25">
      <c r="A5">
        <f t="shared" si="0"/>
        <v>27</v>
      </c>
      <c r="B5" s="11">
        <v>44016</v>
      </c>
      <c r="C5" s="68">
        <f t="shared" si="1"/>
        <v>7</v>
      </c>
      <c r="D5" s="12" t="str">
        <f t="shared" si="4"/>
        <v>Fin de semana</v>
      </c>
      <c r="E5" s="13"/>
      <c r="F5" s="13"/>
      <c r="G5" s="13"/>
      <c r="H5" s="69" t="str">
        <f t="shared" si="2"/>
        <v/>
      </c>
      <c r="I5" s="13"/>
      <c r="J5" s="13"/>
      <c r="K5" s="13"/>
      <c r="L5" s="14" t="str">
        <f t="shared" si="3"/>
        <v/>
      </c>
      <c r="M5" s="79"/>
    </row>
    <row r="6" spans="1:13" x14ac:dyDescent="0.25">
      <c r="A6">
        <f t="shared" si="0"/>
        <v>27</v>
      </c>
      <c r="B6" s="11">
        <v>44017</v>
      </c>
      <c r="C6" s="68">
        <f t="shared" si="1"/>
        <v>1</v>
      </c>
      <c r="D6" s="12" t="str">
        <f t="shared" si="4"/>
        <v>Fin de semana</v>
      </c>
      <c r="E6" s="13"/>
      <c r="F6" s="13"/>
      <c r="G6" s="13"/>
      <c r="H6" s="69" t="str">
        <f t="shared" si="2"/>
        <v/>
      </c>
      <c r="I6" s="13"/>
      <c r="J6" s="13"/>
      <c r="K6" s="13"/>
      <c r="L6" s="14" t="str">
        <f t="shared" si="3"/>
        <v/>
      </c>
      <c r="M6" s="79"/>
    </row>
    <row r="7" spans="1:13" x14ac:dyDescent="0.25">
      <c r="A7">
        <f t="shared" si="0"/>
        <v>28</v>
      </c>
      <c r="B7" s="11">
        <v>44018</v>
      </c>
      <c r="C7" s="68">
        <f t="shared" si="1"/>
        <v>2</v>
      </c>
      <c r="D7" s="12" t="str">
        <f t="shared" si="4"/>
        <v/>
      </c>
      <c r="E7" s="13"/>
      <c r="F7" s="13"/>
      <c r="G7" s="13"/>
      <c r="H7" s="69" t="str">
        <f t="shared" si="2"/>
        <v/>
      </c>
      <c r="I7" s="13"/>
      <c r="J7" s="13"/>
      <c r="K7" s="13"/>
      <c r="L7" s="14" t="str">
        <f t="shared" si="3"/>
        <v/>
      </c>
      <c r="M7" s="79"/>
    </row>
    <row r="8" spans="1:13" x14ac:dyDescent="0.25">
      <c r="A8">
        <f t="shared" si="0"/>
        <v>28</v>
      </c>
      <c r="B8" s="11">
        <v>44019</v>
      </c>
      <c r="C8" s="68">
        <f t="shared" si="1"/>
        <v>3</v>
      </c>
      <c r="D8" s="12" t="str">
        <f t="shared" si="4"/>
        <v/>
      </c>
      <c r="E8" s="13"/>
      <c r="F8" s="13"/>
      <c r="G8" s="13"/>
      <c r="H8" s="69" t="str">
        <f t="shared" si="2"/>
        <v/>
      </c>
      <c r="I8" s="13"/>
      <c r="J8" s="13"/>
      <c r="K8" s="13"/>
      <c r="L8" s="14" t="str">
        <f t="shared" si="3"/>
        <v/>
      </c>
      <c r="M8" s="79"/>
    </row>
    <row r="9" spans="1:13" x14ac:dyDescent="0.25">
      <c r="A9">
        <f t="shared" si="0"/>
        <v>28</v>
      </c>
      <c r="B9" s="11">
        <v>44020</v>
      </c>
      <c r="C9" s="68">
        <f t="shared" si="1"/>
        <v>4</v>
      </c>
      <c r="D9" s="12" t="str">
        <f t="shared" si="4"/>
        <v/>
      </c>
      <c r="E9" s="13"/>
      <c r="F9" s="13"/>
      <c r="G9" s="13"/>
      <c r="H9" s="69" t="str">
        <f t="shared" si="2"/>
        <v/>
      </c>
      <c r="I9" s="13"/>
      <c r="J9" s="13"/>
      <c r="K9" s="13"/>
      <c r="L9" s="14" t="str">
        <f t="shared" si="3"/>
        <v/>
      </c>
      <c r="M9" s="79"/>
    </row>
    <row r="10" spans="1:13" x14ac:dyDescent="0.25">
      <c r="A10">
        <f t="shared" si="0"/>
        <v>28</v>
      </c>
      <c r="B10" s="11">
        <v>44021</v>
      </c>
      <c r="C10" s="68">
        <f t="shared" si="1"/>
        <v>5</v>
      </c>
      <c r="D10" s="12" t="str">
        <f t="shared" si="4"/>
        <v/>
      </c>
      <c r="E10" s="13"/>
      <c r="F10" s="13"/>
      <c r="G10" s="13"/>
      <c r="H10" s="69" t="str">
        <f t="shared" si="2"/>
        <v/>
      </c>
      <c r="I10" s="13"/>
      <c r="J10" s="13"/>
      <c r="K10" s="13"/>
      <c r="L10" s="14" t="str">
        <f t="shared" si="3"/>
        <v/>
      </c>
      <c r="M10" s="79"/>
    </row>
    <row r="11" spans="1:13" x14ac:dyDescent="0.25">
      <c r="A11">
        <f t="shared" si="0"/>
        <v>28</v>
      </c>
      <c r="B11" s="11">
        <v>44022</v>
      </c>
      <c r="C11" s="68">
        <f t="shared" si="1"/>
        <v>6</v>
      </c>
      <c r="D11" s="12" t="str">
        <f t="shared" si="4"/>
        <v/>
      </c>
      <c r="E11" s="13"/>
      <c r="F11" s="13"/>
      <c r="G11" s="13"/>
      <c r="H11" s="69" t="str">
        <f t="shared" si="2"/>
        <v/>
      </c>
      <c r="I11" s="13"/>
      <c r="J11" s="13"/>
      <c r="K11" s="13"/>
      <c r="L11" s="14" t="str">
        <f t="shared" si="3"/>
        <v/>
      </c>
      <c r="M11" s="79"/>
    </row>
    <row r="12" spans="1:13" x14ac:dyDescent="0.25">
      <c r="A12">
        <f t="shared" si="0"/>
        <v>28</v>
      </c>
      <c r="B12" s="11">
        <v>44023</v>
      </c>
      <c r="C12" s="68">
        <f t="shared" si="1"/>
        <v>7</v>
      </c>
      <c r="D12" s="12" t="str">
        <f t="shared" si="4"/>
        <v>Fin de semana</v>
      </c>
      <c r="E12" s="13"/>
      <c r="F12" s="13"/>
      <c r="G12" s="13"/>
      <c r="H12" s="69" t="str">
        <f t="shared" si="2"/>
        <v/>
      </c>
      <c r="I12" s="13"/>
      <c r="J12" s="13"/>
      <c r="K12" s="13"/>
      <c r="L12" s="14" t="str">
        <f t="shared" si="3"/>
        <v/>
      </c>
      <c r="M12" s="79"/>
    </row>
    <row r="13" spans="1:13" x14ac:dyDescent="0.25">
      <c r="A13">
        <f t="shared" si="0"/>
        <v>28</v>
      </c>
      <c r="B13" s="11">
        <v>44024</v>
      </c>
      <c r="C13" s="68">
        <f t="shared" si="1"/>
        <v>1</v>
      </c>
      <c r="D13" s="12" t="str">
        <f t="shared" si="4"/>
        <v>Fin de semana</v>
      </c>
      <c r="E13" s="13"/>
      <c r="F13" s="13"/>
      <c r="G13" s="13"/>
      <c r="H13" s="69" t="str">
        <f t="shared" si="2"/>
        <v/>
      </c>
      <c r="I13" s="13"/>
      <c r="J13" s="13"/>
      <c r="K13" s="13"/>
      <c r="L13" s="14" t="str">
        <f t="shared" si="3"/>
        <v/>
      </c>
      <c r="M13" s="79"/>
    </row>
    <row r="14" spans="1:13" x14ac:dyDescent="0.25">
      <c r="A14">
        <f t="shared" si="0"/>
        <v>29</v>
      </c>
      <c r="B14" s="11">
        <v>44025</v>
      </c>
      <c r="C14" s="68">
        <f t="shared" si="1"/>
        <v>2</v>
      </c>
      <c r="D14" s="12" t="str">
        <f t="shared" si="4"/>
        <v/>
      </c>
      <c r="E14" s="13"/>
      <c r="F14" s="13"/>
      <c r="G14" s="13"/>
      <c r="H14" s="69" t="str">
        <f t="shared" si="2"/>
        <v/>
      </c>
      <c r="I14" s="13"/>
      <c r="J14" s="13"/>
      <c r="K14" s="13"/>
      <c r="L14" s="14" t="str">
        <f t="shared" si="3"/>
        <v/>
      </c>
      <c r="M14" s="79"/>
    </row>
    <row r="15" spans="1:13" x14ac:dyDescent="0.25">
      <c r="A15">
        <f t="shared" si="0"/>
        <v>29</v>
      </c>
      <c r="B15" s="11">
        <v>44026</v>
      </c>
      <c r="C15" s="68">
        <f t="shared" si="1"/>
        <v>3</v>
      </c>
      <c r="D15" s="12" t="str">
        <f t="shared" si="4"/>
        <v/>
      </c>
      <c r="E15" s="13"/>
      <c r="F15" s="13"/>
      <c r="G15" s="13"/>
      <c r="H15" s="69" t="str">
        <f t="shared" si="2"/>
        <v/>
      </c>
      <c r="I15" s="13"/>
      <c r="J15" s="13"/>
      <c r="K15" s="13"/>
      <c r="L15" s="14" t="str">
        <f t="shared" si="3"/>
        <v/>
      </c>
      <c r="M15" s="79"/>
    </row>
    <row r="16" spans="1:13" x14ac:dyDescent="0.25">
      <c r="A16">
        <f t="shared" si="0"/>
        <v>29</v>
      </c>
      <c r="B16" s="11">
        <v>44027</v>
      </c>
      <c r="C16" s="68">
        <f t="shared" si="1"/>
        <v>4</v>
      </c>
      <c r="D16" s="12" t="str">
        <f t="shared" si="4"/>
        <v/>
      </c>
      <c r="E16" s="13"/>
      <c r="F16" s="13"/>
      <c r="G16" s="13"/>
      <c r="H16" s="69" t="str">
        <f t="shared" si="2"/>
        <v/>
      </c>
      <c r="I16" s="13"/>
      <c r="J16" s="13"/>
      <c r="K16" s="13"/>
      <c r="L16" s="14" t="str">
        <f t="shared" si="3"/>
        <v/>
      </c>
      <c r="M16" s="79"/>
    </row>
    <row r="17" spans="1:13" x14ac:dyDescent="0.25">
      <c r="A17">
        <f t="shared" si="0"/>
        <v>29</v>
      </c>
      <c r="B17" s="11">
        <v>44028</v>
      </c>
      <c r="C17" s="68">
        <f t="shared" si="1"/>
        <v>5</v>
      </c>
      <c r="D17" s="12" t="str">
        <f t="shared" si="4"/>
        <v/>
      </c>
      <c r="E17" s="13"/>
      <c r="F17" s="13"/>
      <c r="G17" s="13"/>
      <c r="H17" s="69" t="str">
        <f t="shared" si="2"/>
        <v/>
      </c>
      <c r="I17" s="13"/>
      <c r="J17" s="13"/>
      <c r="K17" s="13"/>
      <c r="L17" s="14" t="str">
        <f t="shared" si="3"/>
        <v/>
      </c>
      <c r="M17" s="79"/>
    </row>
    <row r="18" spans="1:13" x14ac:dyDescent="0.25">
      <c r="A18">
        <f t="shared" si="0"/>
        <v>29</v>
      </c>
      <c r="B18" s="11">
        <v>44029</v>
      </c>
      <c r="C18" s="68">
        <f t="shared" si="1"/>
        <v>6</v>
      </c>
      <c r="D18" s="12" t="str">
        <f t="shared" si="4"/>
        <v/>
      </c>
      <c r="E18" s="13"/>
      <c r="F18" s="13"/>
      <c r="G18" s="13"/>
      <c r="H18" s="69" t="str">
        <f t="shared" si="2"/>
        <v/>
      </c>
      <c r="I18" s="13"/>
      <c r="J18" s="13"/>
      <c r="K18" s="13"/>
      <c r="L18" s="14" t="str">
        <f t="shared" si="3"/>
        <v/>
      </c>
      <c r="M18" s="79"/>
    </row>
    <row r="19" spans="1:13" x14ac:dyDescent="0.25">
      <c r="A19">
        <f t="shared" si="0"/>
        <v>29</v>
      </c>
      <c r="B19" s="11">
        <v>44030</v>
      </c>
      <c r="C19" s="68">
        <f t="shared" si="1"/>
        <v>7</v>
      </c>
      <c r="D19" s="12" t="str">
        <f t="shared" si="4"/>
        <v>Fin de semana</v>
      </c>
      <c r="E19" s="13"/>
      <c r="F19" s="13"/>
      <c r="G19" s="13"/>
      <c r="H19" s="69" t="str">
        <f t="shared" si="2"/>
        <v/>
      </c>
      <c r="I19" s="13"/>
      <c r="J19" s="13"/>
      <c r="K19" s="13"/>
      <c r="L19" s="14" t="str">
        <f t="shared" si="3"/>
        <v/>
      </c>
      <c r="M19" s="79"/>
    </row>
    <row r="20" spans="1:13" x14ac:dyDescent="0.25">
      <c r="A20">
        <f t="shared" si="0"/>
        <v>29</v>
      </c>
      <c r="B20" s="11">
        <v>44031</v>
      </c>
      <c r="C20" s="68">
        <f t="shared" si="1"/>
        <v>1</v>
      </c>
      <c r="D20" s="12" t="str">
        <f t="shared" si="4"/>
        <v>Fin de semana</v>
      </c>
      <c r="E20" s="13"/>
      <c r="F20" s="13"/>
      <c r="G20" s="13"/>
      <c r="H20" s="69" t="str">
        <f t="shared" si="2"/>
        <v/>
      </c>
      <c r="I20" s="13"/>
      <c r="J20" s="13"/>
      <c r="K20" s="13"/>
      <c r="L20" s="14" t="str">
        <f t="shared" si="3"/>
        <v/>
      </c>
      <c r="M20" s="79"/>
    </row>
    <row r="21" spans="1:13" x14ac:dyDescent="0.25">
      <c r="A21">
        <f t="shared" si="0"/>
        <v>30</v>
      </c>
      <c r="B21" s="11">
        <v>44032</v>
      </c>
      <c r="C21" s="68">
        <f t="shared" si="1"/>
        <v>2</v>
      </c>
      <c r="D21" s="12" t="str">
        <f t="shared" si="4"/>
        <v/>
      </c>
      <c r="E21" s="13"/>
      <c r="F21" s="13"/>
      <c r="G21" s="13"/>
      <c r="H21" s="69" t="str">
        <f t="shared" si="2"/>
        <v/>
      </c>
      <c r="I21" s="13"/>
      <c r="J21" s="13"/>
      <c r="K21" s="13"/>
      <c r="L21" s="14" t="str">
        <f t="shared" si="3"/>
        <v/>
      </c>
      <c r="M21" s="79"/>
    </row>
    <row r="22" spans="1:13" x14ac:dyDescent="0.25">
      <c r="A22">
        <f t="shared" si="0"/>
        <v>30</v>
      </c>
      <c r="B22" s="11">
        <v>44033</v>
      </c>
      <c r="C22" s="68">
        <f t="shared" si="1"/>
        <v>3</v>
      </c>
      <c r="D22" s="12" t="str">
        <f t="shared" si="4"/>
        <v/>
      </c>
      <c r="E22" s="13"/>
      <c r="F22" s="13"/>
      <c r="G22" s="13"/>
      <c r="H22" s="69" t="str">
        <f t="shared" si="2"/>
        <v/>
      </c>
      <c r="I22" s="13"/>
      <c r="J22" s="13"/>
      <c r="K22" s="13"/>
      <c r="L22" s="14" t="str">
        <f t="shared" si="3"/>
        <v/>
      </c>
      <c r="M22" s="79"/>
    </row>
    <row r="23" spans="1:13" x14ac:dyDescent="0.25">
      <c r="A23">
        <f t="shared" si="0"/>
        <v>30</v>
      </c>
      <c r="B23" s="11">
        <v>44034</v>
      </c>
      <c r="C23" s="68">
        <f t="shared" si="1"/>
        <v>4</v>
      </c>
      <c r="D23" s="12" t="str">
        <f t="shared" si="4"/>
        <v/>
      </c>
      <c r="E23" s="13"/>
      <c r="F23" s="13"/>
      <c r="G23" s="13"/>
      <c r="H23" s="69" t="str">
        <f t="shared" si="2"/>
        <v/>
      </c>
      <c r="I23" s="13"/>
      <c r="J23" s="13"/>
      <c r="K23" s="13"/>
      <c r="L23" s="14" t="str">
        <f t="shared" si="3"/>
        <v/>
      </c>
      <c r="M23" s="79"/>
    </row>
    <row r="24" spans="1:13" x14ac:dyDescent="0.25">
      <c r="A24">
        <f t="shared" si="0"/>
        <v>30</v>
      </c>
      <c r="B24" s="11">
        <v>44035</v>
      </c>
      <c r="C24" s="68">
        <f t="shared" si="1"/>
        <v>5</v>
      </c>
      <c r="D24" s="12" t="str">
        <f t="shared" si="4"/>
        <v/>
      </c>
      <c r="E24" s="13"/>
      <c r="F24" s="13"/>
      <c r="G24" s="13"/>
      <c r="H24" s="69" t="str">
        <f t="shared" si="2"/>
        <v/>
      </c>
      <c r="I24" s="13"/>
      <c r="J24" s="13"/>
      <c r="K24" s="13"/>
      <c r="L24" s="14" t="str">
        <f t="shared" si="3"/>
        <v/>
      </c>
      <c r="M24" s="79"/>
    </row>
    <row r="25" spans="1:13" x14ac:dyDescent="0.25">
      <c r="A25">
        <f t="shared" si="0"/>
        <v>30</v>
      </c>
      <c r="B25" s="11">
        <v>44036</v>
      </c>
      <c r="C25" s="68">
        <f t="shared" si="1"/>
        <v>6</v>
      </c>
      <c r="D25" s="12" t="str">
        <f t="shared" si="4"/>
        <v/>
      </c>
      <c r="E25" s="13"/>
      <c r="F25" s="13"/>
      <c r="G25" s="13"/>
      <c r="H25" s="69" t="str">
        <f t="shared" si="2"/>
        <v/>
      </c>
      <c r="I25" s="13"/>
      <c r="J25" s="13"/>
      <c r="K25" s="13"/>
      <c r="L25" s="14" t="str">
        <f t="shared" si="3"/>
        <v/>
      </c>
      <c r="M25" s="79"/>
    </row>
    <row r="26" spans="1:13" x14ac:dyDescent="0.25">
      <c r="A26">
        <f t="shared" si="0"/>
        <v>30</v>
      </c>
      <c r="B26" s="11">
        <v>44037</v>
      </c>
      <c r="C26" s="68">
        <f t="shared" si="1"/>
        <v>7</v>
      </c>
      <c r="D26" s="12" t="str">
        <f t="shared" si="4"/>
        <v>Fin de semana</v>
      </c>
      <c r="E26" s="13"/>
      <c r="F26" s="13"/>
      <c r="G26" s="13"/>
      <c r="H26" s="69" t="str">
        <f t="shared" si="2"/>
        <v/>
      </c>
      <c r="I26" s="13"/>
      <c r="J26" s="13"/>
      <c r="K26" s="13"/>
      <c r="L26" s="14" t="str">
        <f t="shared" si="3"/>
        <v/>
      </c>
      <c r="M26" s="79"/>
    </row>
    <row r="27" spans="1:13" x14ac:dyDescent="0.25">
      <c r="A27">
        <f t="shared" si="0"/>
        <v>30</v>
      </c>
      <c r="B27" s="11">
        <v>44038</v>
      </c>
      <c r="C27" s="68">
        <f t="shared" si="1"/>
        <v>1</v>
      </c>
      <c r="D27" s="12" t="str">
        <f t="shared" si="4"/>
        <v>Fin de semana</v>
      </c>
      <c r="E27" s="13"/>
      <c r="F27" s="13"/>
      <c r="G27" s="13"/>
      <c r="H27" s="69" t="str">
        <f t="shared" si="2"/>
        <v/>
      </c>
      <c r="I27" s="13"/>
      <c r="J27" s="13"/>
      <c r="K27" s="13"/>
      <c r="L27" s="14" t="str">
        <f t="shared" si="3"/>
        <v/>
      </c>
      <c r="M27" s="79"/>
    </row>
    <row r="28" spans="1:13" x14ac:dyDescent="0.25">
      <c r="A28">
        <f t="shared" si="0"/>
        <v>31</v>
      </c>
      <c r="B28" s="11">
        <v>44039</v>
      </c>
      <c r="C28" s="68">
        <f t="shared" si="1"/>
        <v>2</v>
      </c>
      <c r="D28" s="12" t="str">
        <f t="shared" si="4"/>
        <v/>
      </c>
      <c r="E28" s="13"/>
      <c r="F28" s="13"/>
      <c r="G28" s="13"/>
      <c r="H28" s="69" t="str">
        <f t="shared" si="2"/>
        <v/>
      </c>
      <c r="I28" s="13"/>
      <c r="J28" s="13"/>
      <c r="K28" s="13"/>
      <c r="L28" s="14" t="str">
        <f t="shared" si="3"/>
        <v/>
      </c>
      <c r="M28" s="79"/>
    </row>
    <row r="29" spans="1:13" x14ac:dyDescent="0.25">
      <c r="A29">
        <f t="shared" si="0"/>
        <v>31</v>
      </c>
      <c r="B29" s="11">
        <v>44040</v>
      </c>
      <c r="C29" s="68">
        <f t="shared" si="1"/>
        <v>3</v>
      </c>
      <c r="D29" s="12" t="str">
        <f t="shared" si="4"/>
        <v/>
      </c>
      <c r="E29" s="13"/>
      <c r="F29" s="13"/>
      <c r="G29" s="13"/>
      <c r="H29" s="69" t="str">
        <f t="shared" si="2"/>
        <v/>
      </c>
      <c r="I29" s="13"/>
      <c r="J29" s="13"/>
      <c r="K29" s="13"/>
      <c r="L29" s="14" t="str">
        <f t="shared" si="3"/>
        <v/>
      </c>
      <c r="M29" s="79"/>
    </row>
    <row r="30" spans="1:13" x14ac:dyDescent="0.25">
      <c r="A30">
        <f t="shared" si="0"/>
        <v>31</v>
      </c>
      <c r="B30" s="11">
        <v>44041</v>
      </c>
      <c r="C30" s="68">
        <f t="shared" si="1"/>
        <v>4</v>
      </c>
      <c r="D30" s="12" t="str">
        <f t="shared" si="4"/>
        <v/>
      </c>
      <c r="E30" s="13"/>
      <c r="F30" s="13"/>
      <c r="G30" s="13"/>
      <c r="H30" s="69" t="str">
        <f t="shared" si="2"/>
        <v/>
      </c>
      <c r="I30" s="13"/>
      <c r="J30" s="13"/>
      <c r="K30" s="13"/>
      <c r="L30" s="14" t="str">
        <f t="shared" si="3"/>
        <v/>
      </c>
      <c r="M30" s="79"/>
    </row>
    <row r="31" spans="1:13" x14ac:dyDescent="0.25">
      <c r="A31">
        <f t="shared" si="0"/>
        <v>31</v>
      </c>
      <c r="B31" s="11">
        <v>44042</v>
      </c>
      <c r="C31" s="68">
        <f t="shared" si="1"/>
        <v>5</v>
      </c>
      <c r="D31" s="12" t="str">
        <f t="shared" si="4"/>
        <v/>
      </c>
      <c r="E31" s="13"/>
      <c r="F31" s="13"/>
      <c r="G31" s="13"/>
      <c r="H31" s="69" t="str">
        <f t="shared" si="2"/>
        <v/>
      </c>
      <c r="I31" s="13"/>
      <c r="J31" s="13"/>
      <c r="K31" s="13"/>
      <c r="L31" s="14" t="str">
        <f t="shared" si="3"/>
        <v/>
      </c>
      <c r="M31" s="79"/>
    </row>
    <row r="32" spans="1:13" x14ac:dyDescent="0.25">
      <c r="A32">
        <f t="shared" si="0"/>
        <v>31</v>
      </c>
      <c r="B32" s="11">
        <v>44043</v>
      </c>
      <c r="C32" s="68">
        <f t="shared" si="1"/>
        <v>6</v>
      </c>
      <c r="D32" s="12" t="str">
        <f t="shared" si="4"/>
        <v/>
      </c>
      <c r="E32" s="13"/>
      <c r="F32" s="13"/>
      <c r="G32" s="13"/>
      <c r="H32" s="69" t="str">
        <f t="shared" si="2"/>
        <v/>
      </c>
      <c r="I32" s="13"/>
      <c r="J32" s="13"/>
      <c r="K32" s="13"/>
      <c r="L32" s="14" t="str">
        <f t="shared" si="3"/>
        <v/>
      </c>
      <c r="M32" s="79"/>
    </row>
  </sheetData>
  <sheetProtection algorithmName="SHA-512" hashValue="LH9nmv6WXVSLessgVDFFiRv6+OwmYH/HMxdgvlxvILxUd7j2O3sGr1Puq2NS7UHZPvlIdRQ6bMCJEvRELfSwJA==" saltValue="3J7ecx3k/XPMEgOOOlofqA==" spinCount="100000" sheet="1" selectLockedCells="1"/>
  <conditionalFormatting sqref="L2:L32">
    <cfRule type="containsText" dxfId="5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2" xr:uid="{00000000-0002-0000-0900-000000000000}">
      <formula1>0.625</formula1>
      <formula2>0.875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2" xr:uid="{00000000-0002-0000-0900-000001000000}">
      <formula1>0.625</formula1>
      <formula2>0.875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2" xr:uid="{00000000-0002-0000-0900-000002000000}">
      <formula1>0.604166666666667</formula1>
      <formula2>0.75</formula2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2" xr:uid="{00000000-0002-0000-0900-000003000000}">
      <formula1>0.322916666666667</formula1>
      <formula2>0.375</formula2>
    </dataValidation>
    <dataValidation type="list" errorStyle="warning" allowBlank="1" showInputMessage="1" showErrorMessage="1" errorTitle="Error" error="Debe seleccionar un tipo de día" sqref="D2:D32" xr:uid="{00000000-0002-0000-0900-000004000000}">
      <formula1>TipoDia</formula1>
    </dataValidation>
    <dataValidation allowBlank="1" showInputMessage="1" showErrorMessage="1" sqref="F2:F32 J2:J32" xr:uid="{00000000-0002-0000-0900-000005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D2:D32" unlockedFormula="1"/>
  </ignoredErrors>
  <legacyDrawing r:id="rId2"/>
  <picture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>
    <pageSetUpPr autoPageBreaks="0" fitToPage="1"/>
  </sheetPr>
  <dimension ref="A1:M32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31</v>
      </c>
      <c r="B2" s="11">
        <v>44044</v>
      </c>
      <c r="C2" s="68">
        <f>WEEKDAY(B2,1)</f>
        <v>7</v>
      </c>
      <c r="D2" s="12" t="str">
        <f>IF(OR(C2=1,C2=7),"Fin de semana","")</f>
        <v>Fin de semana</v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32" si="0">_xlfn.ISOWEEKNUM(B3)</f>
        <v>31</v>
      </c>
      <c r="B3" s="11">
        <v>44045</v>
      </c>
      <c r="C3" s="68">
        <f t="shared" ref="C3:C32" si="1">WEEKDAY(B3,1)</f>
        <v>1</v>
      </c>
      <c r="D3" s="12" t="str">
        <f>IF(OR(C3=1,C3=7),"Fin de semana","")</f>
        <v>Fin de semana</v>
      </c>
      <c r="E3" s="13"/>
      <c r="F3" s="13"/>
      <c r="G3" s="13"/>
      <c r="H3" s="69" t="str">
        <f t="shared" ref="H3:H32" si="2">IF($G3-$E3=0,"",$G3-$E3-$F3)</f>
        <v/>
      </c>
      <c r="I3" s="13"/>
      <c r="J3" s="13"/>
      <c r="K3" s="13"/>
      <c r="L3" s="14" t="str">
        <f t="shared" ref="L3:L32" si="3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0"/>
        <v>32</v>
      </c>
      <c r="B4" s="11">
        <v>44046</v>
      </c>
      <c r="C4" s="68">
        <f t="shared" si="1"/>
        <v>2</v>
      </c>
      <c r="D4" s="12" t="str">
        <f t="shared" ref="D4:D32" si="4">IF(OR(C4=1,C4=7),"Fin de semana","")</f>
        <v/>
      </c>
      <c r="E4" s="13"/>
      <c r="F4" s="13"/>
      <c r="G4" s="13"/>
      <c r="H4" s="69" t="str">
        <f t="shared" si="2"/>
        <v/>
      </c>
      <c r="I4" s="13"/>
      <c r="J4" s="13"/>
      <c r="K4" s="13"/>
      <c r="L4" s="14" t="str">
        <f t="shared" si="3"/>
        <v/>
      </c>
      <c r="M4" s="79"/>
    </row>
    <row r="5" spans="1:13" x14ac:dyDescent="0.25">
      <c r="A5">
        <f t="shared" si="0"/>
        <v>32</v>
      </c>
      <c r="B5" s="11">
        <v>44047</v>
      </c>
      <c r="C5" s="68">
        <f t="shared" si="1"/>
        <v>3</v>
      </c>
      <c r="D5" s="12" t="str">
        <f t="shared" si="4"/>
        <v/>
      </c>
      <c r="E5" s="13"/>
      <c r="F5" s="13"/>
      <c r="G5" s="13"/>
      <c r="H5" s="69" t="str">
        <f t="shared" si="2"/>
        <v/>
      </c>
      <c r="I5" s="13"/>
      <c r="J5" s="13"/>
      <c r="K5" s="13"/>
      <c r="L5" s="14" t="str">
        <f t="shared" si="3"/>
        <v/>
      </c>
      <c r="M5" s="79"/>
    </row>
    <row r="6" spans="1:13" x14ac:dyDescent="0.25">
      <c r="A6">
        <f t="shared" si="0"/>
        <v>32</v>
      </c>
      <c r="B6" s="11">
        <v>44048</v>
      </c>
      <c r="C6" s="68">
        <f t="shared" si="1"/>
        <v>4</v>
      </c>
      <c r="D6" s="12" t="str">
        <f t="shared" si="4"/>
        <v/>
      </c>
      <c r="E6" s="13"/>
      <c r="F6" s="13"/>
      <c r="G6" s="13"/>
      <c r="H6" s="69" t="str">
        <f t="shared" si="2"/>
        <v/>
      </c>
      <c r="I6" s="13"/>
      <c r="J6" s="13"/>
      <c r="K6" s="13"/>
      <c r="L6" s="14" t="str">
        <f t="shared" si="3"/>
        <v/>
      </c>
      <c r="M6" s="79"/>
    </row>
    <row r="7" spans="1:13" x14ac:dyDescent="0.25">
      <c r="A7">
        <f t="shared" si="0"/>
        <v>32</v>
      </c>
      <c r="B7" s="11">
        <v>44049</v>
      </c>
      <c r="C7" s="68">
        <f t="shared" si="1"/>
        <v>5</v>
      </c>
      <c r="D7" s="12" t="str">
        <f t="shared" si="4"/>
        <v/>
      </c>
      <c r="E7" s="13"/>
      <c r="F7" s="13"/>
      <c r="G7" s="13"/>
      <c r="H7" s="69" t="str">
        <f t="shared" si="2"/>
        <v/>
      </c>
      <c r="I7" s="13"/>
      <c r="J7" s="13"/>
      <c r="K7" s="13"/>
      <c r="L7" s="14" t="str">
        <f t="shared" si="3"/>
        <v/>
      </c>
      <c r="M7" s="79"/>
    </row>
    <row r="8" spans="1:13" x14ac:dyDescent="0.25">
      <c r="A8">
        <f t="shared" si="0"/>
        <v>32</v>
      </c>
      <c r="B8" s="11">
        <v>44050</v>
      </c>
      <c r="C8" s="68">
        <f t="shared" si="1"/>
        <v>6</v>
      </c>
      <c r="D8" s="12" t="str">
        <f t="shared" si="4"/>
        <v/>
      </c>
      <c r="E8" s="13"/>
      <c r="F8" s="13"/>
      <c r="G8" s="13"/>
      <c r="H8" s="69" t="str">
        <f t="shared" si="2"/>
        <v/>
      </c>
      <c r="I8" s="13"/>
      <c r="J8" s="13"/>
      <c r="K8" s="13"/>
      <c r="L8" s="14" t="str">
        <f t="shared" si="3"/>
        <v/>
      </c>
      <c r="M8" s="79"/>
    </row>
    <row r="9" spans="1:13" x14ac:dyDescent="0.25">
      <c r="A9">
        <f t="shared" si="0"/>
        <v>32</v>
      </c>
      <c r="B9" s="11">
        <v>44051</v>
      </c>
      <c r="C9" s="68">
        <f t="shared" si="1"/>
        <v>7</v>
      </c>
      <c r="D9" s="12" t="str">
        <f t="shared" si="4"/>
        <v>Fin de semana</v>
      </c>
      <c r="E9" s="13"/>
      <c r="F9" s="13"/>
      <c r="G9" s="13"/>
      <c r="H9" s="69" t="str">
        <f t="shared" si="2"/>
        <v/>
      </c>
      <c r="I9" s="13"/>
      <c r="J9" s="13"/>
      <c r="K9" s="13"/>
      <c r="L9" s="14" t="str">
        <f t="shared" si="3"/>
        <v/>
      </c>
      <c r="M9" s="79"/>
    </row>
    <row r="10" spans="1:13" x14ac:dyDescent="0.25">
      <c r="A10">
        <f t="shared" si="0"/>
        <v>32</v>
      </c>
      <c r="B10" s="11">
        <v>44052</v>
      </c>
      <c r="C10" s="68">
        <f t="shared" si="1"/>
        <v>1</v>
      </c>
      <c r="D10" s="12" t="str">
        <f t="shared" si="4"/>
        <v>Fin de semana</v>
      </c>
      <c r="E10" s="13"/>
      <c r="F10" s="13"/>
      <c r="G10" s="13"/>
      <c r="H10" s="69" t="str">
        <f t="shared" si="2"/>
        <v/>
      </c>
      <c r="I10" s="13"/>
      <c r="J10" s="13"/>
      <c r="K10" s="13"/>
      <c r="L10" s="14" t="str">
        <f t="shared" si="3"/>
        <v/>
      </c>
      <c r="M10" s="79"/>
    </row>
    <row r="11" spans="1:13" x14ac:dyDescent="0.25">
      <c r="A11">
        <f t="shared" si="0"/>
        <v>33</v>
      </c>
      <c r="B11" s="11">
        <v>44053</v>
      </c>
      <c r="C11" s="68">
        <f t="shared" si="1"/>
        <v>2</v>
      </c>
      <c r="D11" s="12" t="str">
        <f t="shared" si="4"/>
        <v/>
      </c>
      <c r="E11" s="13"/>
      <c r="F11" s="13"/>
      <c r="G11" s="13"/>
      <c r="H11" s="69" t="str">
        <f t="shared" si="2"/>
        <v/>
      </c>
      <c r="I11" s="13"/>
      <c r="J11" s="13"/>
      <c r="K11" s="13"/>
      <c r="L11" s="14" t="str">
        <f t="shared" si="3"/>
        <v/>
      </c>
      <c r="M11" s="79"/>
    </row>
    <row r="12" spans="1:13" x14ac:dyDescent="0.25">
      <c r="A12">
        <f t="shared" si="0"/>
        <v>33</v>
      </c>
      <c r="B12" s="11">
        <v>44054</v>
      </c>
      <c r="C12" s="68">
        <f t="shared" si="1"/>
        <v>3</v>
      </c>
      <c r="D12" s="12" t="str">
        <f t="shared" si="4"/>
        <v/>
      </c>
      <c r="E12" s="13"/>
      <c r="F12" s="13"/>
      <c r="G12" s="13"/>
      <c r="H12" s="69" t="str">
        <f t="shared" si="2"/>
        <v/>
      </c>
      <c r="I12" s="13"/>
      <c r="J12" s="13"/>
      <c r="K12" s="13"/>
      <c r="L12" s="14" t="str">
        <f t="shared" si="3"/>
        <v/>
      </c>
      <c r="M12" s="79"/>
    </row>
    <row r="13" spans="1:13" x14ac:dyDescent="0.25">
      <c r="A13">
        <f t="shared" si="0"/>
        <v>33</v>
      </c>
      <c r="B13" s="11">
        <v>44055</v>
      </c>
      <c r="C13" s="68">
        <f t="shared" si="1"/>
        <v>4</v>
      </c>
      <c r="D13" s="12" t="str">
        <f t="shared" si="4"/>
        <v/>
      </c>
      <c r="E13" s="13"/>
      <c r="F13" s="13"/>
      <c r="G13" s="13"/>
      <c r="H13" s="69" t="str">
        <f t="shared" si="2"/>
        <v/>
      </c>
      <c r="I13" s="13"/>
      <c r="J13" s="13"/>
      <c r="K13" s="13"/>
      <c r="L13" s="14" t="str">
        <f t="shared" si="3"/>
        <v/>
      </c>
      <c r="M13" s="79"/>
    </row>
    <row r="14" spans="1:13" x14ac:dyDescent="0.25">
      <c r="A14">
        <f t="shared" si="0"/>
        <v>33</v>
      </c>
      <c r="B14" s="11">
        <v>44056</v>
      </c>
      <c r="C14" s="68">
        <f t="shared" si="1"/>
        <v>5</v>
      </c>
      <c r="D14" s="12" t="str">
        <f t="shared" si="4"/>
        <v/>
      </c>
      <c r="E14" s="13"/>
      <c r="F14" s="13"/>
      <c r="G14" s="13"/>
      <c r="H14" s="69" t="str">
        <f t="shared" si="2"/>
        <v/>
      </c>
      <c r="I14" s="13"/>
      <c r="J14" s="13"/>
      <c r="K14" s="13"/>
      <c r="L14" s="14" t="str">
        <f t="shared" si="3"/>
        <v/>
      </c>
      <c r="M14" s="79"/>
    </row>
    <row r="15" spans="1:13" x14ac:dyDescent="0.25">
      <c r="A15">
        <f t="shared" si="0"/>
        <v>33</v>
      </c>
      <c r="B15" s="11">
        <v>44057</v>
      </c>
      <c r="C15" s="68">
        <f t="shared" si="1"/>
        <v>6</v>
      </c>
      <c r="D15" s="12" t="str">
        <f t="shared" si="4"/>
        <v/>
      </c>
      <c r="E15" s="13"/>
      <c r="F15" s="13"/>
      <c r="G15" s="13"/>
      <c r="H15" s="69" t="str">
        <f t="shared" si="2"/>
        <v/>
      </c>
      <c r="I15" s="13"/>
      <c r="J15" s="13"/>
      <c r="K15" s="13"/>
      <c r="L15" s="14" t="str">
        <f t="shared" si="3"/>
        <v/>
      </c>
      <c r="M15" s="79"/>
    </row>
    <row r="16" spans="1:13" x14ac:dyDescent="0.25">
      <c r="A16">
        <f t="shared" si="0"/>
        <v>33</v>
      </c>
      <c r="B16" s="11">
        <v>44058</v>
      </c>
      <c r="C16" s="68">
        <f t="shared" si="1"/>
        <v>7</v>
      </c>
      <c r="D16" s="12" t="s">
        <v>2</v>
      </c>
      <c r="E16" s="13"/>
      <c r="F16" s="13"/>
      <c r="G16" s="13"/>
      <c r="H16" s="69" t="str">
        <f t="shared" si="2"/>
        <v/>
      </c>
      <c r="I16" s="13"/>
      <c r="J16" s="13"/>
      <c r="K16" s="13"/>
      <c r="L16" s="14" t="str">
        <f t="shared" si="3"/>
        <v/>
      </c>
      <c r="M16" s="79"/>
    </row>
    <row r="17" spans="1:13" x14ac:dyDescent="0.25">
      <c r="A17">
        <f t="shared" si="0"/>
        <v>33</v>
      </c>
      <c r="B17" s="11">
        <v>44059</v>
      </c>
      <c r="C17" s="68">
        <f t="shared" si="1"/>
        <v>1</v>
      </c>
      <c r="D17" s="12" t="str">
        <f t="shared" si="4"/>
        <v>Fin de semana</v>
      </c>
      <c r="E17" s="13"/>
      <c r="F17" s="13"/>
      <c r="G17" s="13"/>
      <c r="H17" s="69" t="str">
        <f t="shared" si="2"/>
        <v/>
      </c>
      <c r="I17" s="13"/>
      <c r="J17" s="13"/>
      <c r="K17" s="13"/>
      <c r="L17" s="14" t="str">
        <f t="shared" si="3"/>
        <v/>
      </c>
      <c r="M17" s="79"/>
    </row>
    <row r="18" spans="1:13" x14ac:dyDescent="0.25">
      <c r="A18">
        <f t="shared" si="0"/>
        <v>34</v>
      </c>
      <c r="B18" s="11">
        <v>44060</v>
      </c>
      <c r="C18" s="68">
        <f t="shared" si="1"/>
        <v>2</v>
      </c>
      <c r="D18" s="12" t="str">
        <f t="shared" si="4"/>
        <v/>
      </c>
      <c r="E18" s="13"/>
      <c r="F18" s="13"/>
      <c r="G18" s="13"/>
      <c r="H18" s="69" t="str">
        <f t="shared" si="2"/>
        <v/>
      </c>
      <c r="I18" s="13"/>
      <c r="J18" s="13"/>
      <c r="K18" s="13"/>
      <c r="L18" s="14" t="str">
        <f t="shared" si="3"/>
        <v/>
      </c>
      <c r="M18" s="79"/>
    </row>
    <row r="19" spans="1:13" x14ac:dyDescent="0.25">
      <c r="A19">
        <f t="shared" si="0"/>
        <v>34</v>
      </c>
      <c r="B19" s="11">
        <v>44061</v>
      </c>
      <c r="C19" s="68">
        <f t="shared" si="1"/>
        <v>3</v>
      </c>
      <c r="D19" s="12" t="str">
        <f t="shared" si="4"/>
        <v/>
      </c>
      <c r="E19" s="13"/>
      <c r="F19" s="13"/>
      <c r="G19" s="13"/>
      <c r="H19" s="69" t="str">
        <f t="shared" si="2"/>
        <v/>
      </c>
      <c r="I19" s="13"/>
      <c r="J19" s="13"/>
      <c r="K19" s="13"/>
      <c r="L19" s="14" t="str">
        <f t="shared" si="3"/>
        <v/>
      </c>
      <c r="M19" s="79"/>
    </row>
    <row r="20" spans="1:13" x14ac:dyDescent="0.25">
      <c r="A20">
        <f t="shared" si="0"/>
        <v>34</v>
      </c>
      <c r="B20" s="11">
        <v>44062</v>
      </c>
      <c r="C20" s="68">
        <f t="shared" si="1"/>
        <v>4</v>
      </c>
      <c r="D20" s="12" t="str">
        <f t="shared" si="4"/>
        <v/>
      </c>
      <c r="E20" s="13"/>
      <c r="F20" s="13"/>
      <c r="G20" s="13"/>
      <c r="H20" s="69" t="str">
        <f t="shared" si="2"/>
        <v/>
      </c>
      <c r="I20" s="13"/>
      <c r="J20" s="13"/>
      <c r="K20" s="13"/>
      <c r="L20" s="14" t="str">
        <f t="shared" si="3"/>
        <v/>
      </c>
      <c r="M20" s="79"/>
    </row>
    <row r="21" spans="1:13" x14ac:dyDescent="0.25">
      <c r="A21">
        <f t="shared" si="0"/>
        <v>34</v>
      </c>
      <c r="B21" s="11">
        <v>44063</v>
      </c>
      <c r="C21" s="68">
        <f t="shared" si="1"/>
        <v>5</v>
      </c>
      <c r="D21" s="12" t="str">
        <f t="shared" si="4"/>
        <v/>
      </c>
      <c r="E21" s="13"/>
      <c r="F21" s="13"/>
      <c r="G21" s="13"/>
      <c r="H21" s="69" t="str">
        <f t="shared" si="2"/>
        <v/>
      </c>
      <c r="I21" s="13"/>
      <c r="J21" s="13"/>
      <c r="K21" s="13"/>
      <c r="L21" s="14" t="str">
        <f t="shared" si="3"/>
        <v/>
      </c>
      <c r="M21" s="79"/>
    </row>
    <row r="22" spans="1:13" x14ac:dyDescent="0.25">
      <c r="A22">
        <f t="shared" si="0"/>
        <v>34</v>
      </c>
      <c r="B22" s="11">
        <v>44064</v>
      </c>
      <c r="C22" s="68">
        <f t="shared" si="1"/>
        <v>6</v>
      </c>
      <c r="D22" s="12" t="str">
        <f t="shared" si="4"/>
        <v/>
      </c>
      <c r="E22" s="13"/>
      <c r="F22" s="13"/>
      <c r="G22" s="13"/>
      <c r="H22" s="69" t="str">
        <f t="shared" si="2"/>
        <v/>
      </c>
      <c r="I22" s="13"/>
      <c r="J22" s="13"/>
      <c r="K22" s="13"/>
      <c r="L22" s="14" t="str">
        <f t="shared" si="3"/>
        <v/>
      </c>
      <c r="M22" s="79"/>
    </row>
    <row r="23" spans="1:13" x14ac:dyDescent="0.25">
      <c r="A23">
        <f t="shared" si="0"/>
        <v>34</v>
      </c>
      <c r="B23" s="11">
        <v>44065</v>
      </c>
      <c r="C23" s="68">
        <f t="shared" si="1"/>
        <v>7</v>
      </c>
      <c r="D23" s="12" t="str">
        <f t="shared" si="4"/>
        <v>Fin de semana</v>
      </c>
      <c r="E23" s="13"/>
      <c r="F23" s="13"/>
      <c r="G23" s="13"/>
      <c r="H23" s="69" t="str">
        <f t="shared" si="2"/>
        <v/>
      </c>
      <c r="I23" s="13"/>
      <c r="J23" s="13"/>
      <c r="K23" s="13"/>
      <c r="L23" s="14" t="str">
        <f t="shared" si="3"/>
        <v/>
      </c>
      <c r="M23" s="79"/>
    </row>
    <row r="24" spans="1:13" x14ac:dyDescent="0.25">
      <c r="A24">
        <f t="shared" si="0"/>
        <v>34</v>
      </c>
      <c r="B24" s="11">
        <v>44066</v>
      </c>
      <c r="C24" s="68">
        <f t="shared" si="1"/>
        <v>1</v>
      </c>
      <c r="D24" s="12" t="str">
        <f t="shared" si="4"/>
        <v>Fin de semana</v>
      </c>
      <c r="E24" s="13"/>
      <c r="F24" s="13"/>
      <c r="G24" s="13"/>
      <c r="H24" s="69" t="str">
        <f t="shared" si="2"/>
        <v/>
      </c>
      <c r="I24" s="13"/>
      <c r="J24" s="13"/>
      <c r="K24" s="13"/>
      <c r="L24" s="14" t="str">
        <f t="shared" si="3"/>
        <v/>
      </c>
      <c r="M24" s="79"/>
    </row>
    <row r="25" spans="1:13" x14ac:dyDescent="0.25">
      <c r="A25">
        <f t="shared" si="0"/>
        <v>35</v>
      </c>
      <c r="B25" s="11">
        <v>44067</v>
      </c>
      <c r="C25" s="68">
        <f t="shared" si="1"/>
        <v>2</v>
      </c>
      <c r="D25" s="12" t="str">
        <f t="shared" si="4"/>
        <v/>
      </c>
      <c r="E25" s="13"/>
      <c r="F25" s="13"/>
      <c r="G25" s="13"/>
      <c r="H25" s="69" t="str">
        <f t="shared" si="2"/>
        <v/>
      </c>
      <c r="I25" s="13"/>
      <c r="J25" s="13"/>
      <c r="K25" s="13"/>
      <c r="L25" s="14" t="str">
        <f t="shared" si="3"/>
        <v/>
      </c>
      <c r="M25" s="79"/>
    </row>
    <row r="26" spans="1:13" x14ac:dyDescent="0.25">
      <c r="A26">
        <f t="shared" si="0"/>
        <v>35</v>
      </c>
      <c r="B26" s="11">
        <v>44068</v>
      </c>
      <c r="C26" s="68">
        <f t="shared" si="1"/>
        <v>3</v>
      </c>
      <c r="D26" s="12" t="str">
        <f t="shared" si="4"/>
        <v/>
      </c>
      <c r="E26" s="13"/>
      <c r="F26" s="13"/>
      <c r="G26" s="13"/>
      <c r="H26" s="69" t="str">
        <f t="shared" si="2"/>
        <v/>
      </c>
      <c r="I26" s="13"/>
      <c r="J26" s="13"/>
      <c r="K26" s="13"/>
      <c r="L26" s="14" t="str">
        <f t="shared" si="3"/>
        <v/>
      </c>
      <c r="M26" s="79"/>
    </row>
    <row r="27" spans="1:13" x14ac:dyDescent="0.25">
      <c r="A27">
        <f t="shared" si="0"/>
        <v>35</v>
      </c>
      <c r="B27" s="11">
        <v>44069</v>
      </c>
      <c r="C27" s="68">
        <f t="shared" si="1"/>
        <v>4</v>
      </c>
      <c r="D27" s="12" t="str">
        <f t="shared" si="4"/>
        <v/>
      </c>
      <c r="E27" s="13"/>
      <c r="F27" s="13"/>
      <c r="G27" s="13"/>
      <c r="H27" s="69" t="str">
        <f t="shared" si="2"/>
        <v/>
      </c>
      <c r="I27" s="13"/>
      <c r="J27" s="13"/>
      <c r="K27" s="13"/>
      <c r="L27" s="14" t="str">
        <f t="shared" si="3"/>
        <v/>
      </c>
      <c r="M27" s="79"/>
    </row>
    <row r="28" spans="1:13" x14ac:dyDescent="0.25">
      <c r="A28">
        <f t="shared" si="0"/>
        <v>35</v>
      </c>
      <c r="B28" s="11">
        <v>44070</v>
      </c>
      <c r="C28" s="68">
        <f t="shared" si="1"/>
        <v>5</v>
      </c>
      <c r="D28" s="12" t="str">
        <f t="shared" si="4"/>
        <v/>
      </c>
      <c r="E28" s="13"/>
      <c r="F28" s="13"/>
      <c r="G28" s="13"/>
      <c r="H28" s="69" t="str">
        <f t="shared" si="2"/>
        <v/>
      </c>
      <c r="I28" s="13"/>
      <c r="J28" s="13"/>
      <c r="K28" s="13"/>
      <c r="L28" s="14" t="str">
        <f t="shared" si="3"/>
        <v/>
      </c>
      <c r="M28" s="79"/>
    </row>
    <row r="29" spans="1:13" x14ac:dyDescent="0.25">
      <c r="A29">
        <f t="shared" si="0"/>
        <v>35</v>
      </c>
      <c r="B29" s="11">
        <v>44071</v>
      </c>
      <c r="C29" s="68">
        <f t="shared" si="1"/>
        <v>6</v>
      </c>
      <c r="D29" s="12" t="str">
        <f t="shared" si="4"/>
        <v/>
      </c>
      <c r="E29" s="13"/>
      <c r="F29" s="13"/>
      <c r="G29" s="13"/>
      <c r="H29" s="69" t="str">
        <f t="shared" si="2"/>
        <v/>
      </c>
      <c r="I29" s="13"/>
      <c r="J29" s="13"/>
      <c r="K29" s="13"/>
      <c r="L29" s="14" t="str">
        <f t="shared" si="3"/>
        <v/>
      </c>
      <c r="M29" s="79"/>
    </row>
    <row r="30" spans="1:13" x14ac:dyDescent="0.25">
      <c r="A30">
        <f t="shared" si="0"/>
        <v>35</v>
      </c>
      <c r="B30" s="11">
        <v>44072</v>
      </c>
      <c r="C30" s="68">
        <f t="shared" si="1"/>
        <v>7</v>
      </c>
      <c r="D30" s="12" t="str">
        <f t="shared" si="4"/>
        <v>Fin de semana</v>
      </c>
      <c r="E30" s="13"/>
      <c r="F30" s="13"/>
      <c r="G30" s="13"/>
      <c r="H30" s="69" t="str">
        <f t="shared" si="2"/>
        <v/>
      </c>
      <c r="I30" s="13"/>
      <c r="J30" s="13"/>
      <c r="K30" s="13"/>
      <c r="L30" s="14" t="str">
        <f t="shared" si="3"/>
        <v/>
      </c>
      <c r="M30" s="79"/>
    </row>
    <row r="31" spans="1:13" x14ac:dyDescent="0.25">
      <c r="A31">
        <f t="shared" si="0"/>
        <v>35</v>
      </c>
      <c r="B31" s="11">
        <v>44073</v>
      </c>
      <c r="C31" s="68">
        <f t="shared" si="1"/>
        <v>1</v>
      </c>
      <c r="D31" s="12" t="str">
        <f t="shared" si="4"/>
        <v>Fin de semana</v>
      </c>
      <c r="E31" s="13"/>
      <c r="F31" s="13"/>
      <c r="G31" s="13"/>
      <c r="H31" s="69" t="str">
        <f t="shared" si="2"/>
        <v/>
      </c>
      <c r="I31" s="13"/>
      <c r="J31" s="13"/>
      <c r="K31" s="13"/>
      <c r="L31" s="14" t="str">
        <f t="shared" si="3"/>
        <v/>
      </c>
      <c r="M31" s="79"/>
    </row>
    <row r="32" spans="1:13" x14ac:dyDescent="0.25">
      <c r="A32">
        <f t="shared" si="0"/>
        <v>36</v>
      </c>
      <c r="B32" s="11">
        <v>44074</v>
      </c>
      <c r="C32" s="68">
        <f t="shared" si="1"/>
        <v>2</v>
      </c>
      <c r="D32" s="12" t="str">
        <f t="shared" si="4"/>
        <v/>
      </c>
      <c r="E32" s="13"/>
      <c r="F32" s="13"/>
      <c r="G32" s="13"/>
      <c r="H32" s="69" t="str">
        <f t="shared" si="2"/>
        <v/>
      </c>
      <c r="I32" s="13"/>
      <c r="J32" s="13"/>
      <c r="K32" s="13"/>
      <c r="L32" s="14" t="str">
        <f t="shared" si="3"/>
        <v/>
      </c>
      <c r="M32" s="79"/>
    </row>
  </sheetData>
  <sheetProtection algorithmName="SHA-512" hashValue="LsH4Labgv+CtKssWkq6iGdOpLJ69SLx6bX3JAxXTc0HL3swK/2sB2IrQI9FlGg8ytV2raBa2hrdKJW1nE+WNow==" saltValue="QDCdNPFmk/2UFta3UstX/g==" spinCount="100000" sheet="1" selectLockedCells="1"/>
  <conditionalFormatting sqref="L2:L32">
    <cfRule type="containsText" dxfId="4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list" errorStyle="warning" allowBlank="1" showInputMessage="1" showErrorMessage="1" errorTitle="Error" error="Debe seleccionar un tipo de día" sqref="D2:D32" xr:uid="{00000000-0002-0000-0A00-000000000000}">
      <formula1>TipoDia</formula1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2" xr:uid="{00000000-0002-0000-0A00-000001000000}">
      <formula1>0.322916666666667</formula1>
      <formula2>0.375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2" xr:uid="{00000000-0002-0000-0A00-000002000000}">
      <formula1>0.604166666666667</formula1>
      <formula2>0.75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2" xr:uid="{00000000-0002-0000-0A00-000003000000}">
      <formula1>0.625</formula1>
      <formula2>0.875</formula2>
    </dataValidation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2" xr:uid="{00000000-0002-0000-0A00-000004000000}">
      <formula1>0.625</formula1>
      <formula2>0.875</formula2>
    </dataValidation>
    <dataValidation allowBlank="1" showInputMessage="1" showErrorMessage="1" sqref="F2:F32 J2:J32" xr:uid="{00000000-0002-0000-0A00-000005000000}"/>
  </dataValidations>
  <pageMargins left="0.7" right="0.7" top="0.75" bottom="0.75" header="0.3" footer="0.3"/>
  <pageSetup paperSize="9" scale="82" orientation="landscape" cellComments="atEnd" horizontalDpi="4294967294" verticalDpi="4294967294" r:id="rId1"/>
  <ignoredErrors>
    <ignoredError sqref="D2:D15 D17:D32" unlockedFormula="1"/>
  </ignoredErrors>
  <legacyDrawing r:id="rId2"/>
  <picture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>
    <pageSetUpPr autoPageBreaks="0"/>
  </sheetPr>
  <dimension ref="A1:M33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36</v>
      </c>
      <c r="B2" s="11">
        <v>44075</v>
      </c>
      <c r="C2" s="68">
        <f>WEEKDAY(B2,1)</f>
        <v>3</v>
      </c>
      <c r="D2" s="12" t="str">
        <f>IF(OR(C2=1,C2=7),"Fin de semana","")</f>
        <v/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31" si="0">_xlfn.ISOWEEKNUM(B3)</f>
        <v>36</v>
      </c>
      <c r="B3" s="11">
        <v>44076</v>
      </c>
      <c r="C3" s="68">
        <f t="shared" ref="C3:C31" si="1">WEEKDAY(B3,1)</f>
        <v>4</v>
      </c>
      <c r="D3" s="12" t="str">
        <f>IF(OR(C3=1,C3=7),"Fin de semana","")</f>
        <v/>
      </c>
      <c r="E3" s="13"/>
      <c r="F3" s="13"/>
      <c r="G3" s="13"/>
      <c r="H3" s="69" t="str">
        <f t="shared" ref="H3:H31" si="2">IF($G3-$E3=0,"",$G3-$E3-$F3)</f>
        <v/>
      </c>
      <c r="I3" s="13"/>
      <c r="J3" s="13"/>
      <c r="K3" s="13"/>
      <c r="L3" s="14" t="str">
        <f t="shared" ref="L3:L31" si="3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0"/>
        <v>36</v>
      </c>
      <c r="B4" s="11">
        <v>44077</v>
      </c>
      <c r="C4" s="68">
        <f t="shared" si="1"/>
        <v>5</v>
      </c>
      <c r="D4" s="12" t="str">
        <f t="shared" ref="D4:D31" si="4">IF(OR(C4=1,C4=7),"Fin de semana","")</f>
        <v/>
      </c>
      <c r="E4" s="13"/>
      <c r="F4" s="13"/>
      <c r="G4" s="13"/>
      <c r="H4" s="69" t="str">
        <f t="shared" si="2"/>
        <v/>
      </c>
      <c r="I4" s="13"/>
      <c r="J4" s="13"/>
      <c r="K4" s="13"/>
      <c r="L4" s="14" t="str">
        <f t="shared" si="3"/>
        <v/>
      </c>
      <c r="M4" s="79"/>
    </row>
    <row r="5" spans="1:13" x14ac:dyDescent="0.25">
      <c r="A5">
        <f t="shared" si="0"/>
        <v>36</v>
      </c>
      <c r="B5" s="11">
        <v>44078</v>
      </c>
      <c r="C5" s="68">
        <f t="shared" si="1"/>
        <v>6</v>
      </c>
      <c r="D5" s="12" t="str">
        <f t="shared" si="4"/>
        <v/>
      </c>
      <c r="E5" s="13"/>
      <c r="F5" s="13"/>
      <c r="G5" s="13"/>
      <c r="H5" s="69" t="str">
        <f t="shared" si="2"/>
        <v/>
      </c>
      <c r="I5" s="13"/>
      <c r="J5" s="13"/>
      <c r="K5" s="13"/>
      <c r="L5" s="14" t="str">
        <f t="shared" si="3"/>
        <v/>
      </c>
      <c r="M5" s="79"/>
    </row>
    <row r="6" spans="1:13" x14ac:dyDescent="0.25">
      <c r="A6">
        <f t="shared" si="0"/>
        <v>36</v>
      </c>
      <c r="B6" s="11">
        <v>44079</v>
      </c>
      <c r="C6" s="68">
        <f t="shared" si="1"/>
        <v>7</v>
      </c>
      <c r="D6" s="12" t="str">
        <f t="shared" si="4"/>
        <v>Fin de semana</v>
      </c>
      <c r="E6" s="13"/>
      <c r="F6" s="13"/>
      <c r="G6" s="13"/>
      <c r="H6" s="69" t="str">
        <f t="shared" si="2"/>
        <v/>
      </c>
      <c r="I6" s="13"/>
      <c r="J6" s="13"/>
      <c r="K6" s="13"/>
      <c r="L6" s="14" t="str">
        <f t="shared" si="3"/>
        <v/>
      </c>
      <c r="M6" s="79"/>
    </row>
    <row r="7" spans="1:13" x14ac:dyDescent="0.25">
      <c r="A7">
        <f t="shared" si="0"/>
        <v>36</v>
      </c>
      <c r="B7" s="11">
        <v>44080</v>
      </c>
      <c r="C7" s="68">
        <f t="shared" si="1"/>
        <v>1</v>
      </c>
      <c r="D7" s="12" t="str">
        <f t="shared" si="4"/>
        <v>Fin de semana</v>
      </c>
      <c r="E7" s="13"/>
      <c r="F7" s="13"/>
      <c r="G7" s="13"/>
      <c r="H7" s="69" t="str">
        <f t="shared" si="2"/>
        <v/>
      </c>
      <c r="I7" s="13"/>
      <c r="J7" s="13"/>
      <c r="K7" s="13"/>
      <c r="L7" s="14" t="str">
        <f t="shared" si="3"/>
        <v/>
      </c>
      <c r="M7" s="79"/>
    </row>
    <row r="8" spans="1:13" x14ac:dyDescent="0.25">
      <c r="A8">
        <f t="shared" si="0"/>
        <v>37</v>
      </c>
      <c r="B8" s="11">
        <v>44081</v>
      </c>
      <c r="C8" s="68">
        <f t="shared" si="1"/>
        <v>2</v>
      </c>
      <c r="D8" s="12" t="str">
        <f t="shared" si="4"/>
        <v/>
      </c>
      <c r="E8" s="13"/>
      <c r="F8" s="13"/>
      <c r="G8" s="13"/>
      <c r="H8" s="69" t="str">
        <f t="shared" si="2"/>
        <v/>
      </c>
      <c r="I8" s="13"/>
      <c r="J8" s="13"/>
      <c r="K8" s="13"/>
      <c r="L8" s="14" t="str">
        <f t="shared" si="3"/>
        <v/>
      </c>
      <c r="M8" s="79"/>
    </row>
    <row r="9" spans="1:13" x14ac:dyDescent="0.25">
      <c r="A9">
        <f t="shared" si="0"/>
        <v>37</v>
      </c>
      <c r="B9" s="11">
        <v>44082</v>
      </c>
      <c r="C9" s="68">
        <f t="shared" si="1"/>
        <v>3</v>
      </c>
      <c r="D9" s="12" t="str">
        <f t="shared" si="4"/>
        <v/>
      </c>
      <c r="E9" s="13"/>
      <c r="F9" s="13"/>
      <c r="G9" s="13"/>
      <c r="H9" s="69" t="str">
        <f t="shared" si="2"/>
        <v/>
      </c>
      <c r="I9" s="13"/>
      <c r="J9" s="13"/>
      <c r="K9" s="13"/>
      <c r="L9" s="14" t="str">
        <f t="shared" si="3"/>
        <v/>
      </c>
      <c r="M9" s="79"/>
    </row>
    <row r="10" spans="1:13" x14ac:dyDescent="0.25">
      <c r="A10">
        <f t="shared" si="0"/>
        <v>37</v>
      </c>
      <c r="B10" s="11">
        <v>44083</v>
      </c>
      <c r="C10" s="68">
        <f t="shared" si="1"/>
        <v>4</v>
      </c>
      <c r="D10" s="12" t="str">
        <f t="shared" si="4"/>
        <v/>
      </c>
      <c r="E10" s="13"/>
      <c r="F10" s="13"/>
      <c r="G10" s="13"/>
      <c r="H10" s="69" t="str">
        <f t="shared" si="2"/>
        <v/>
      </c>
      <c r="I10" s="13"/>
      <c r="J10" s="13"/>
      <c r="K10" s="13"/>
      <c r="L10" s="14" t="str">
        <f t="shared" si="3"/>
        <v/>
      </c>
      <c r="M10" s="79"/>
    </row>
    <row r="11" spans="1:13" x14ac:dyDescent="0.25">
      <c r="A11">
        <f t="shared" si="0"/>
        <v>37</v>
      </c>
      <c r="B11" s="11">
        <v>44084</v>
      </c>
      <c r="C11" s="68">
        <f t="shared" si="1"/>
        <v>5</v>
      </c>
      <c r="D11" s="12" t="str">
        <f t="shared" si="4"/>
        <v/>
      </c>
      <c r="E11" s="13"/>
      <c r="F11" s="13"/>
      <c r="G11" s="13"/>
      <c r="H11" s="69" t="str">
        <f t="shared" si="2"/>
        <v/>
      </c>
      <c r="I11" s="13"/>
      <c r="J11" s="13"/>
      <c r="K11" s="13"/>
      <c r="L11" s="14" t="str">
        <f t="shared" si="3"/>
        <v/>
      </c>
      <c r="M11" s="79"/>
    </row>
    <row r="12" spans="1:13" x14ac:dyDescent="0.25">
      <c r="A12">
        <f t="shared" si="0"/>
        <v>37</v>
      </c>
      <c r="B12" s="11">
        <v>44085</v>
      </c>
      <c r="C12" s="68">
        <f t="shared" si="1"/>
        <v>6</v>
      </c>
      <c r="D12" s="12" t="str">
        <f t="shared" si="4"/>
        <v/>
      </c>
      <c r="E12" s="13"/>
      <c r="F12" s="13"/>
      <c r="G12" s="13"/>
      <c r="H12" s="69" t="str">
        <f t="shared" si="2"/>
        <v/>
      </c>
      <c r="I12" s="13"/>
      <c r="J12" s="13"/>
      <c r="K12" s="13"/>
      <c r="L12" s="14" t="str">
        <f t="shared" si="3"/>
        <v/>
      </c>
      <c r="M12" s="79"/>
    </row>
    <row r="13" spans="1:13" x14ac:dyDescent="0.25">
      <c r="A13">
        <f t="shared" si="0"/>
        <v>37</v>
      </c>
      <c r="B13" s="11">
        <v>44086</v>
      </c>
      <c r="C13" s="68">
        <f t="shared" si="1"/>
        <v>7</v>
      </c>
      <c r="D13" s="12" t="str">
        <f t="shared" si="4"/>
        <v>Fin de semana</v>
      </c>
      <c r="E13" s="13"/>
      <c r="F13" s="13"/>
      <c r="G13" s="13"/>
      <c r="H13" s="69" t="str">
        <f t="shared" si="2"/>
        <v/>
      </c>
      <c r="I13" s="13"/>
      <c r="J13" s="13"/>
      <c r="K13" s="13"/>
      <c r="L13" s="14" t="str">
        <f t="shared" si="3"/>
        <v/>
      </c>
      <c r="M13" s="79"/>
    </row>
    <row r="14" spans="1:13" x14ac:dyDescent="0.25">
      <c r="A14">
        <f t="shared" si="0"/>
        <v>37</v>
      </c>
      <c r="B14" s="11">
        <v>44087</v>
      </c>
      <c r="C14" s="68">
        <f t="shared" si="1"/>
        <v>1</v>
      </c>
      <c r="D14" s="12" t="str">
        <f t="shared" si="4"/>
        <v>Fin de semana</v>
      </c>
      <c r="E14" s="13"/>
      <c r="F14" s="13"/>
      <c r="G14" s="13"/>
      <c r="H14" s="69" t="str">
        <f t="shared" si="2"/>
        <v/>
      </c>
      <c r="I14" s="13"/>
      <c r="J14" s="13"/>
      <c r="K14" s="13"/>
      <c r="L14" s="14" t="str">
        <f t="shared" si="3"/>
        <v/>
      </c>
      <c r="M14" s="79"/>
    </row>
    <row r="15" spans="1:13" x14ac:dyDescent="0.25">
      <c r="A15">
        <f t="shared" si="0"/>
        <v>38</v>
      </c>
      <c r="B15" s="11">
        <v>44088</v>
      </c>
      <c r="C15" s="68">
        <f t="shared" si="1"/>
        <v>2</v>
      </c>
      <c r="D15" s="12" t="str">
        <f t="shared" si="4"/>
        <v/>
      </c>
      <c r="E15" s="13"/>
      <c r="F15" s="13"/>
      <c r="G15" s="13"/>
      <c r="H15" s="69" t="str">
        <f t="shared" si="2"/>
        <v/>
      </c>
      <c r="I15" s="13"/>
      <c r="J15" s="13"/>
      <c r="K15" s="13"/>
      <c r="L15" s="14" t="str">
        <f t="shared" si="3"/>
        <v/>
      </c>
      <c r="M15" s="79"/>
    </row>
    <row r="16" spans="1:13" x14ac:dyDescent="0.25">
      <c r="A16">
        <f t="shared" si="0"/>
        <v>38</v>
      </c>
      <c r="B16" s="11">
        <v>44089</v>
      </c>
      <c r="C16" s="68">
        <f t="shared" si="1"/>
        <v>3</v>
      </c>
      <c r="D16" s="12" t="str">
        <f t="shared" si="4"/>
        <v/>
      </c>
      <c r="E16" s="13"/>
      <c r="F16" s="13"/>
      <c r="G16" s="13"/>
      <c r="H16" s="69" t="str">
        <f t="shared" si="2"/>
        <v/>
      </c>
      <c r="I16" s="13"/>
      <c r="J16" s="13"/>
      <c r="K16" s="13"/>
      <c r="L16" s="14" t="str">
        <f t="shared" si="3"/>
        <v/>
      </c>
      <c r="M16" s="79"/>
    </row>
    <row r="17" spans="1:13" x14ac:dyDescent="0.25">
      <c r="A17">
        <f t="shared" si="0"/>
        <v>38</v>
      </c>
      <c r="B17" s="11">
        <v>44090</v>
      </c>
      <c r="C17" s="68">
        <f t="shared" si="1"/>
        <v>4</v>
      </c>
      <c r="D17" s="12" t="str">
        <f t="shared" si="4"/>
        <v/>
      </c>
      <c r="E17" s="13"/>
      <c r="F17" s="13"/>
      <c r="G17" s="13"/>
      <c r="H17" s="69" t="str">
        <f t="shared" si="2"/>
        <v/>
      </c>
      <c r="I17" s="13"/>
      <c r="J17" s="13"/>
      <c r="K17" s="13"/>
      <c r="L17" s="14" t="str">
        <f t="shared" si="3"/>
        <v/>
      </c>
      <c r="M17" s="79"/>
    </row>
    <row r="18" spans="1:13" x14ac:dyDescent="0.25">
      <c r="A18">
        <f t="shared" si="0"/>
        <v>38</v>
      </c>
      <c r="B18" s="11">
        <v>44091</v>
      </c>
      <c r="C18" s="68">
        <f t="shared" si="1"/>
        <v>5</v>
      </c>
      <c r="D18" s="12" t="str">
        <f t="shared" si="4"/>
        <v/>
      </c>
      <c r="E18" s="13"/>
      <c r="F18" s="13"/>
      <c r="G18" s="13"/>
      <c r="H18" s="69" t="str">
        <f t="shared" si="2"/>
        <v/>
      </c>
      <c r="I18" s="13"/>
      <c r="J18" s="13"/>
      <c r="K18" s="13"/>
      <c r="L18" s="14" t="str">
        <f t="shared" si="3"/>
        <v/>
      </c>
      <c r="M18" s="79"/>
    </row>
    <row r="19" spans="1:13" x14ac:dyDescent="0.25">
      <c r="A19">
        <f t="shared" si="0"/>
        <v>38</v>
      </c>
      <c r="B19" s="11">
        <v>44092</v>
      </c>
      <c r="C19" s="68">
        <f t="shared" si="1"/>
        <v>6</v>
      </c>
      <c r="D19" s="12" t="str">
        <f t="shared" si="4"/>
        <v/>
      </c>
      <c r="E19" s="13"/>
      <c r="F19" s="13"/>
      <c r="G19" s="13"/>
      <c r="H19" s="69" t="str">
        <f t="shared" si="2"/>
        <v/>
      </c>
      <c r="I19" s="13"/>
      <c r="J19" s="13"/>
      <c r="K19" s="13"/>
      <c r="L19" s="14" t="str">
        <f t="shared" si="3"/>
        <v/>
      </c>
      <c r="M19" s="79"/>
    </row>
    <row r="20" spans="1:13" x14ac:dyDescent="0.25">
      <c r="A20">
        <f t="shared" si="0"/>
        <v>38</v>
      </c>
      <c r="B20" s="11">
        <v>44093</v>
      </c>
      <c r="C20" s="68">
        <f t="shared" si="1"/>
        <v>7</v>
      </c>
      <c r="D20" s="12" t="str">
        <f t="shared" si="4"/>
        <v>Fin de semana</v>
      </c>
      <c r="E20" s="13"/>
      <c r="F20" s="13"/>
      <c r="G20" s="13"/>
      <c r="H20" s="69" t="str">
        <f t="shared" si="2"/>
        <v/>
      </c>
      <c r="I20" s="13"/>
      <c r="J20" s="13"/>
      <c r="K20" s="13"/>
      <c r="L20" s="14" t="str">
        <f t="shared" si="3"/>
        <v/>
      </c>
      <c r="M20" s="79"/>
    </row>
    <row r="21" spans="1:13" x14ac:dyDescent="0.25">
      <c r="A21">
        <f t="shared" si="0"/>
        <v>38</v>
      </c>
      <c r="B21" s="11">
        <v>44094</v>
      </c>
      <c r="C21" s="68">
        <f t="shared" si="1"/>
        <v>1</v>
      </c>
      <c r="D21" s="12" t="str">
        <f t="shared" si="4"/>
        <v>Fin de semana</v>
      </c>
      <c r="E21" s="13"/>
      <c r="F21" s="13"/>
      <c r="G21" s="13"/>
      <c r="H21" s="69" t="str">
        <f t="shared" si="2"/>
        <v/>
      </c>
      <c r="I21" s="13"/>
      <c r="J21" s="13"/>
      <c r="K21" s="13"/>
      <c r="L21" s="14" t="str">
        <f t="shared" si="3"/>
        <v/>
      </c>
      <c r="M21" s="79"/>
    </row>
    <row r="22" spans="1:13" x14ac:dyDescent="0.25">
      <c r="A22">
        <f t="shared" si="0"/>
        <v>39</v>
      </c>
      <c r="B22" s="11">
        <v>44095</v>
      </c>
      <c r="C22" s="68">
        <f t="shared" si="1"/>
        <v>2</v>
      </c>
      <c r="D22" s="12" t="str">
        <f t="shared" si="4"/>
        <v/>
      </c>
      <c r="E22" s="13"/>
      <c r="F22" s="13"/>
      <c r="G22" s="13"/>
      <c r="H22" s="69" t="str">
        <f t="shared" si="2"/>
        <v/>
      </c>
      <c r="I22" s="13"/>
      <c r="J22" s="13"/>
      <c r="K22" s="13"/>
      <c r="L22" s="14" t="str">
        <f t="shared" si="3"/>
        <v/>
      </c>
      <c r="M22" s="79"/>
    </row>
    <row r="23" spans="1:13" x14ac:dyDescent="0.25">
      <c r="A23">
        <f t="shared" si="0"/>
        <v>39</v>
      </c>
      <c r="B23" s="11">
        <v>44096</v>
      </c>
      <c r="C23" s="68">
        <f t="shared" si="1"/>
        <v>3</v>
      </c>
      <c r="D23" s="12" t="str">
        <f t="shared" si="4"/>
        <v/>
      </c>
      <c r="E23" s="13"/>
      <c r="F23" s="13"/>
      <c r="G23" s="13"/>
      <c r="H23" s="69" t="str">
        <f t="shared" si="2"/>
        <v/>
      </c>
      <c r="I23" s="13"/>
      <c r="J23" s="13"/>
      <c r="K23" s="13"/>
      <c r="L23" s="14" t="str">
        <f t="shared" si="3"/>
        <v/>
      </c>
      <c r="M23" s="79"/>
    </row>
    <row r="24" spans="1:13" x14ac:dyDescent="0.25">
      <c r="A24">
        <f t="shared" si="0"/>
        <v>39</v>
      </c>
      <c r="B24" s="11">
        <v>44097</v>
      </c>
      <c r="C24" s="68">
        <f t="shared" si="1"/>
        <v>4</v>
      </c>
      <c r="D24" s="12" t="str">
        <f t="shared" si="4"/>
        <v/>
      </c>
      <c r="E24" s="13"/>
      <c r="F24" s="13"/>
      <c r="G24" s="13"/>
      <c r="H24" s="69" t="str">
        <f t="shared" si="2"/>
        <v/>
      </c>
      <c r="I24" s="13"/>
      <c r="J24" s="13"/>
      <c r="K24" s="13"/>
      <c r="L24" s="14" t="str">
        <f t="shared" si="3"/>
        <v/>
      </c>
      <c r="M24" s="79"/>
    </row>
    <row r="25" spans="1:13" x14ac:dyDescent="0.25">
      <c r="A25">
        <f t="shared" si="0"/>
        <v>39</v>
      </c>
      <c r="B25" s="11">
        <v>44098</v>
      </c>
      <c r="C25" s="68">
        <f t="shared" si="1"/>
        <v>5</v>
      </c>
      <c r="D25" s="12" t="str">
        <f t="shared" si="4"/>
        <v/>
      </c>
      <c r="E25" s="13"/>
      <c r="F25" s="13"/>
      <c r="G25" s="13"/>
      <c r="H25" s="69" t="str">
        <f t="shared" si="2"/>
        <v/>
      </c>
      <c r="I25" s="13"/>
      <c r="J25" s="13"/>
      <c r="K25" s="13"/>
      <c r="L25" s="14" t="str">
        <f t="shared" si="3"/>
        <v/>
      </c>
      <c r="M25" s="79"/>
    </row>
    <row r="26" spans="1:13" x14ac:dyDescent="0.25">
      <c r="A26">
        <f t="shared" si="0"/>
        <v>39</v>
      </c>
      <c r="B26" s="11">
        <v>44099</v>
      </c>
      <c r="C26" s="68">
        <f t="shared" si="1"/>
        <v>6</v>
      </c>
      <c r="D26" s="12" t="str">
        <f t="shared" si="4"/>
        <v/>
      </c>
      <c r="E26" s="13"/>
      <c r="F26" s="13"/>
      <c r="G26" s="13"/>
      <c r="H26" s="69" t="str">
        <f t="shared" si="2"/>
        <v/>
      </c>
      <c r="I26" s="13"/>
      <c r="J26" s="13"/>
      <c r="K26" s="13"/>
      <c r="L26" s="14" t="str">
        <f t="shared" si="3"/>
        <v/>
      </c>
      <c r="M26" s="79"/>
    </row>
    <row r="27" spans="1:13" x14ac:dyDescent="0.25">
      <c r="A27">
        <f t="shared" si="0"/>
        <v>39</v>
      </c>
      <c r="B27" s="11">
        <v>44100</v>
      </c>
      <c r="C27" s="68">
        <f t="shared" si="1"/>
        <v>7</v>
      </c>
      <c r="D27" s="12" t="str">
        <f t="shared" si="4"/>
        <v>Fin de semana</v>
      </c>
      <c r="E27" s="13"/>
      <c r="F27" s="13"/>
      <c r="G27" s="13"/>
      <c r="H27" s="69" t="str">
        <f t="shared" si="2"/>
        <v/>
      </c>
      <c r="I27" s="13"/>
      <c r="J27" s="13"/>
      <c r="K27" s="13"/>
      <c r="L27" s="14" t="str">
        <f t="shared" si="3"/>
        <v/>
      </c>
      <c r="M27" s="79"/>
    </row>
    <row r="28" spans="1:13" x14ac:dyDescent="0.25">
      <c r="A28">
        <f t="shared" si="0"/>
        <v>39</v>
      </c>
      <c r="B28" s="11">
        <v>44101</v>
      </c>
      <c r="C28" s="68">
        <f t="shared" si="1"/>
        <v>1</v>
      </c>
      <c r="D28" s="12" t="str">
        <f t="shared" si="4"/>
        <v>Fin de semana</v>
      </c>
      <c r="E28" s="13"/>
      <c r="F28" s="13"/>
      <c r="G28" s="13"/>
      <c r="H28" s="69" t="str">
        <f t="shared" si="2"/>
        <v/>
      </c>
      <c r="I28" s="13"/>
      <c r="J28" s="13"/>
      <c r="K28" s="13"/>
      <c r="L28" s="14" t="str">
        <f t="shared" si="3"/>
        <v/>
      </c>
      <c r="M28" s="79"/>
    </row>
    <row r="29" spans="1:13" x14ac:dyDescent="0.25">
      <c r="A29">
        <f t="shared" si="0"/>
        <v>40</v>
      </c>
      <c r="B29" s="11">
        <v>44102</v>
      </c>
      <c r="C29" s="68">
        <f t="shared" si="1"/>
        <v>2</v>
      </c>
      <c r="D29" s="12" t="str">
        <f t="shared" si="4"/>
        <v/>
      </c>
      <c r="E29" s="13"/>
      <c r="F29" s="13"/>
      <c r="G29" s="13"/>
      <c r="H29" s="69" t="str">
        <f t="shared" si="2"/>
        <v/>
      </c>
      <c r="I29" s="13"/>
      <c r="J29" s="13"/>
      <c r="K29" s="13"/>
      <c r="L29" s="14" t="str">
        <f t="shared" si="3"/>
        <v/>
      </c>
      <c r="M29" s="79"/>
    </row>
    <row r="30" spans="1:13" x14ac:dyDescent="0.25">
      <c r="A30">
        <f t="shared" si="0"/>
        <v>40</v>
      </c>
      <c r="B30" s="11">
        <v>44103</v>
      </c>
      <c r="C30" s="68">
        <f t="shared" si="1"/>
        <v>3</v>
      </c>
      <c r="D30" s="12" t="str">
        <f t="shared" si="4"/>
        <v/>
      </c>
      <c r="E30" s="13"/>
      <c r="F30" s="13"/>
      <c r="G30" s="13"/>
      <c r="H30" s="69" t="str">
        <f t="shared" si="2"/>
        <v/>
      </c>
      <c r="I30" s="13"/>
      <c r="J30" s="13"/>
      <c r="K30" s="13"/>
      <c r="L30" s="14" t="str">
        <f t="shared" si="3"/>
        <v/>
      </c>
      <c r="M30" s="79"/>
    </row>
    <row r="31" spans="1:13" x14ac:dyDescent="0.25">
      <c r="A31">
        <f t="shared" si="0"/>
        <v>40</v>
      </c>
      <c r="B31" s="11">
        <v>44104</v>
      </c>
      <c r="C31" s="68">
        <f t="shared" si="1"/>
        <v>4</v>
      </c>
      <c r="D31" s="12" t="str">
        <f t="shared" si="4"/>
        <v/>
      </c>
      <c r="E31" s="13"/>
      <c r="F31" s="13"/>
      <c r="G31" s="13"/>
      <c r="H31" s="69" t="str">
        <f t="shared" si="2"/>
        <v/>
      </c>
      <c r="I31" s="13"/>
      <c r="J31" s="13"/>
      <c r="K31" s="13"/>
      <c r="L31" s="14" t="str">
        <f t="shared" si="3"/>
        <v/>
      </c>
      <c r="M31" s="79"/>
    </row>
    <row r="32" spans="1:13" x14ac:dyDescent="0.25">
      <c r="F32" s="3"/>
      <c r="G32"/>
      <c r="H32"/>
      <c r="I32"/>
      <c r="J32"/>
      <c r="K32"/>
      <c r="L32"/>
    </row>
    <row r="33" spans="6:12" x14ac:dyDescent="0.25">
      <c r="F33" s="3"/>
      <c r="G33"/>
      <c r="H33"/>
      <c r="I33"/>
      <c r="J33"/>
      <c r="K33"/>
      <c r="L33"/>
    </row>
  </sheetData>
  <sheetProtection algorithmName="SHA-512" hashValue="ZpPub8mvQrKKrJXr7IoQaaZjCQB93RRbM+jCEGfPGKR/iRI2nKSFLMO2jDDZNiGqYfi0yFmir5x+AimYdsLM7g==" saltValue="myRYqm+5XMw0SPdtWxsSKg==" spinCount="100000" sheet="1" selectLockedCells="1"/>
  <conditionalFormatting sqref="L2:L31">
    <cfRule type="containsText" dxfId="3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list" errorStyle="warning" allowBlank="1" showInputMessage="1" showErrorMessage="1" errorTitle="Error" error="Debe seleccionar un tipo de día" sqref="D2:D31" xr:uid="{00000000-0002-0000-0B00-000000000000}">
      <formula1>TipoDia</formula1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1" xr:uid="{00000000-0002-0000-0B00-000001000000}">
      <formula1>0.322916666666667</formula1>
      <formula2>0.375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1" xr:uid="{00000000-0002-0000-0B00-000002000000}">
      <formula1>0.604166666666667</formula1>
      <formula2>0.75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1" xr:uid="{00000000-0002-0000-0B00-000003000000}">
      <formula1>0.625</formula1>
      <formula2>0.875</formula2>
    </dataValidation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1" xr:uid="{00000000-0002-0000-0B00-000004000000}">
      <formula1>0.625</formula1>
      <formula2>0.875</formula2>
    </dataValidation>
    <dataValidation allowBlank="1" showInputMessage="1" showErrorMessage="1" sqref="F2:F31 J2:J31" xr:uid="{00000000-0002-0000-0B00-000005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D2:D11 D17:D31 D12:D16" unlockedFormula="1"/>
  </ignoredErrors>
  <legacyDrawing r:id="rId2"/>
  <picture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>
    <pageSetUpPr autoPageBreaks="0"/>
  </sheetPr>
  <dimension ref="A1:M32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40</v>
      </c>
      <c r="B2" s="11">
        <v>44105</v>
      </c>
      <c r="C2" s="68">
        <f>WEEKDAY(B2,1)</f>
        <v>5</v>
      </c>
      <c r="D2" s="12" t="str">
        <f>IF(OR(C2=1,C2=7),"Fin de semana","")</f>
        <v/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32" si="0">_xlfn.ISOWEEKNUM(B3)</f>
        <v>40</v>
      </c>
      <c r="B3" s="11">
        <v>44106</v>
      </c>
      <c r="C3" s="68">
        <f t="shared" ref="C3:C32" si="1">WEEKDAY(B3,1)</f>
        <v>6</v>
      </c>
      <c r="D3" s="12" t="str">
        <f>IF(OR(C3=1,C3=7),"Fin de semana","")</f>
        <v/>
      </c>
      <c r="E3" s="13"/>
      <c r="F3" s="13"/>
      <c r="G3" s="13"/>
      <c r="H3" s="69" t="str">
        <f t="shared" ref="H3:H32" si="2">IF($G3-$E3=0,"",$G3-$E3-$F3)</f>
        <v/>
      </c>
      <c r="I3" s="13"/>
      <c r="J3" s="13"/>
      <c r="K3" s="13"/>
      <c r="L3" s="14" t="str">
        <f t="shared" ref="L3:L32" si="3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0"/>
        <v>40</v>
      </c>
      <c r="B4" s="11">
        <v>44107</v>
      </c>
      <c r="C4" s="68">
        <f t="shared" si="1"/>
        <v>7</v>
      </c>
      <c r="D4" s="12" t="str">
        <f t="shared" ref="D4:D32" si="4">IF(OR(C4=1,C4=7),"Fin de semana","")</f>
        <v>Fin de semana</v>
      </c>
      <c r="E4" s="13"/>
      <c r="F4" s="13"/>
      <c r="G4" s="13"/>
      <c r="H4" s="69" t="str">
        <f t="shared" si="2"/>
        <v/>
      </c>
      <c r="I4" s="13"/>
      <c r="J4" s="13"/>
      <c r="K4" s="13"/>
      <c r="L4" s="14" t="str">
        <f t="shared" si="3"/>
        <v/>
      </c>
      <c r="M4" s="79"/>
    </row>
    <row r="5" spans="1:13" x14ac:dyDescent="0.25">
      <c r="A5">
        <f t="shared" si="0"/>
        <v>40</v>
      </c>
      <c r="B5" s="11">
        <v>44108</v>
      </c>
      <c r="C5" s="68">
        <f t="shared" si="1"/>
        <v>1</v>
      </c>
      <c r="D5" s="12" t="str">
        <f t="shared" si="4"/>
        <v>Fin de semana</v>
      </c>
      <c r="E5" s="13"/>
      <c r="F5" s="13"/>
      <c r="G5" s="13"/>
      <c r="H5" s="69" t="str">
        <f t="shared" si="2"/>
        <v/>
      </c>
      <c r="I5" s="13"/>
      <c r="J5" s="13"/>
      <c r="K5" s="13"/>
      <c r="L5" s="14" t="str">
        <f t="shared" si="3"/>
        <v/>
      </c>
      <c r="M5" s="79"/>
    </row>
    <row r="6" spans="1:13" x14ac:dyDescent="0.25">
      <c r="A6">
        <f t="shared" si="0"/>
        <v>41</v>
      </c>
      <c r="B6" s="11">
        <v>44109</v>
      </c>
      <c r="C6" s="68">
        <f t="shared" si="1"/>
        <v>2</v>
      </c>
      <c r="D6" s="12" t="str">
        <f t="shared" si="4"/>
        <v/>
      </c>
      <c r="E6" s="13"/>
      <c r="F6" s="13"/>
      <c r="G6" s="13"/>
      <c r="H6" s="69" t="str">
        <f t="shared" si="2"/>
        <v/>
      </c>
      <c r="I6" s="13"/>
      <c r="J6" s="13"/>
      <c r="K6" s="13"/>
      <c r="L6" s="14" t="str">
        <f t="shared" si="3"/>
        <v/>
      </c>
      <c r="M6" s="79"/>
    </row>
    <row r="7" spans="1:13" x14ac:dyDescent="0.25">
      <c r="A7">
        <f t="shared" si="0"/>
        <v>41</v>
      </c>
      <c r="B7" s="11">
        <v>44110</v>
      </c>
      <c r="C7" s="68">
        <f t="shared" si="1"/>
        <v>3</v>
      </c>
      <c r="D7" s="12" t="str">
        <f t="shared" si="4"/>
        <v/>
      </c>
      <c r="E7" s="13"/>
      <c r="F7" s="13"/>
      <c r="G7" s="13"/>
      <c r="H7" s="69" t="str">
        <f t="shared" si="2"/>
        <v/>
      </c>
      <c r="I7" s="13"/>
      <c r="J7" s="13"/>
      <c r="K7" s="13"/>
      <c r="L7" s="14" t="str">
        <f t="shared" si="3"/>
        <v/>
      </c>
      <c r="M7" s="79"/>
    </row>
    <row r="8" spans="1:13" x14ac:dyDescent="0.25">
      <c r="A8">
        <f t="shared" si="0"/>
        <v>41</v>
      </c>
      <c r="B8" s="11">
        <v>44111</v>
      </c>
      <c r="C8" s="68">
        <f t="shared" si="1"/>
        <v>4</v>
      </c>
      <c r="D8" s="12" t="str">
        <f t="shared" si="4"/>
        <v/>
      </c>
      <c r="E8" s="13"/>
      <c r="F8" s="13"/>
      <c r="G8" s="13"/>
      <c r="H8" s="69" t="str">
        <f t="shared" si="2"/>
        <v/>
      </c>
      <c r="I8" s="13"/>
      <c r="J8" s="13"/>
      <c r="K8" s="13"/>
      <c r="L8" s="14" t="str">
        <f t="shared" si="3"/>
        <v/>
      </c>
      <c r="M8" s="79"/>
    </row>
    <row r="9" spans="1:13" x14ac:dyDescent="0.25">
      <c r="A9">
        <f t="shared" si="0"/>
        <v>41</v>
      </c>
      <c r="B9" s="11">
        <v>44112</v>
      </c>
      <c r="C9" s="68">
        <f t="shared" si="1"/>
        <v>5</v>
      </c>
      <c r="D9" s="12" t="str">
        <f t="shared" si="4"/>
        <v/>
      </c>
      <c r="E9" s="13"/>
      <c r="F9" s="13"/>
      <c r="G9" s="13"/>
      <c r="H9" s="69" t="str">
        <f t="shared" si="2"/>
        <v/>
      </c>
      <c r="I9" s="13"/>
      <c r="J9" s="13"/>
      <c r="K9" s="13"/>
      <c r="L9" s="14" t="str">
        <f t="shared" si="3"/>
        <v/>
      </c>
      <c r="M9" s="79"/>
    </row>
    <row r="10" spans="1:13" x14ac:dyDescent="0.25">
      <c r="A10">
        <f t="shared" si="0"/>
        <v>41</v>
      </c>
      <c r="B10" s="11">
        <v>44113</v>
      </c>
      <c r="C10" s="68">
        <f t="shared" si="1"/>
        <v>6</v>
      </c>
      <c r="D10" s="12" t="str">
        <f t="shared" si="4"/>
        <v/>
      </c>
      <c r="E10" s="13"/>
      <c r="F10" s="13"/>
      <c r="G10" s="13"/>
      <c r="H10" s="69" t="str">
        <f t="shared" si="2"/>
        <v/>
      </c>
      <c r="I10" s="13"/>
      <c r="J10" s="13"/>
      <c r="K10" s="13"/>
      <c r="L10" s="14" t="str">
        <f t="shared" si="3"/>
        <v/>
      </c>
      <c r="M10" s="79"/>
    </row>
    <row r="11" spans="1:13" x14ac:dyDescent="0.25">
      <c r="A11">
        <f t="shared" si="0"/>
        <v>41</v>
      </c>
      <c r="B11" s="11">
        <v>44114</v>
      </c>
      <c r="C11" s="68">
        <f t="shared" si="1"/>
        <v>7</v>
      </c>
      <c r="D11" s="12" t="str">
        <f t="shared" si="4"/>
        <v>Fin de semana</v>
      </c>
      <c r="E11" s="13"/>
      <c r="F11" s="13"/>
      <c r="G11" s="13"/>
      <c r="H11" s="69" t="str">
        <f t="shared" si="2"/>
        <v/>
      </c>
      <c r="I11" s="13"/>
      <c r="J11" s="13"/>
      <c r="K11" s="13"/>
      <c r="L11" s="14" t="str">
        <f t="shared" si="3"/>
        <v/>
      </c>
      <c r="M11" s="79"/>
    </row>
    <row r="12" spans="1:13" x14ac:dyDescent="0.25">
      <c r="A12">
        <f t="shared" si="0"/>
        <v>41</v>
      </c>
      <c r="B12" s="11">
        <v>44115</v>
      </c>
      <c r="C12" s="68">
        <f t="shared" si="1"/>
        <v>1</v>
      </c>
      <c r="D12" s="12" t="str">
        <f t="shared" si="4"/>
        <v>Fin de semana</v>
      </c>
      <c r="E12" s="13"/>
      <c r="F12" s="13"/>
      <c r="G12" s="13"/>
      <c r="H12" s="69" t="str">
        <f t="shared" si="2"/>
        <v/>
      </c>
      <c r="I12" s="13"/>
      <c r="J12" s="13"/>
      <c r="K12" s="13"/>
      <c r="L12" s="14" t="str">
        <f t="shared" si="3"/>
        <v/>
      </c>
      <c r="M12" s="79"/>
    </row>
    <row r="13" spans="1:13" x14ac:dyDescent="0.25">
      <c r="A13">
        <f t="shared" si="0"/>
        <v>42</v>
      </c>
      <c r="B13" s="11">
        <v>44116</v>
      </c>
      <c r="C13" s="68">
        <f t="shared" si="1"/>
        <v>2</v>
      </c>
      <c r="D13" s="12" t="s">
        <v>3</v>
      </c>
      <c r="E13" s="13"/>
      <c r="F13" s="13"/>
      <c r="G13" s="13"/>
      <c r="H13" s="69" t="str">
        <f t="shared" si="2"/>
        <v/>
      </c>
      <c r="I13" s="13"/>
      <c r="J13" s="13"/>
      <c r="K13" s="13"/>
      <c r="L13" s="14" t="str">
        <f t="shared" si="3"/>
        <v/>
      </c>
      <c r="M13" s="79"/>
    </row>
    <row r="14" spans="1:13" x14ac:dyDescent="0.25">
      <c r="A14">
        <f t="shared" si="0"/>
        <v>42</v>
      </c>
      <c r="B14" s="11">
        <v>44117</v>
      </c>
      <c r="C14" s="68">
        <f t="shared" si="1"/>
        <v>3</v>
      </c>
      <c r="D14" s="12" t="str">
        <f t="shared" si="4"/>
        <v/>
      </c>
      <c r="E14" s="13"/>
      <c r="F14" s="13"/>
      <c r="G14" s="13"/>
      <c r="H14" s="69" t="str">
        <f t="shared" si="2"/>
        <v/>
      </c>
      <c r="I14" s="13"/>
      <c r="J14" s="13"/>
      <c r="K14" s="13"/>
      <c r="L14" s="14" t="str">
        <f t="shared" si="3"/>
        <v/>
      </c>
      <c r="M14" s="79"/>
    </row>
    <row r="15" spans="1:13" x14ac:dyDescent="0.25">
      <c r="A15">
        <f t="shared" si="0"/>
        <v>42</v>
      </c>
      <c r="B15" s="11">
        <v>44118</v>
      </c>
      <c r="C15" s="68">
        <f t="shared" si="1"/>
        <v>4</v>
      </c>
      <c r="D15" s="12" t="str">
        <f t="shared" si="4"/>
        <v/>
      </c>
      <c r="E15" s="13"/>
      <c r="F15" s="13"/>
      <c r="G15" s="13"/>
      <c r="H15" s="69" t="str">
        <f t="shared" si="2"/>
        <v/>
      </c>
      <c r="I15" s="13"/>
      <c r="J15" s="13"/>
      <c r="K15" s="13"/>
      <c r="L15" s="14" t="str">
        <f t="shared" si="3"/>
        <v/>
      </c>
      <c r="M15" s="79"/>
    </row>
    <row r="16" spans="1:13" x14ac:dyDescent="0.25">
      <c r="A16">
        <f t="shared" si="0"/>
        <v>42</v>
      </c>
      <c r="B16" s="11">
        <v>44119</v>
      </c>
      <c r="C16" s="68">
        <f t="shared" si="1"/>
        <v>5</v>
      </c>
      <c r="D16" s="12" t="str">
        <f t="shared" si="4"/>
        <v/>
      </c>
      <c r="E16" s="13"/>
      <c r="F16" s="13"/>
      <c r="G16" s="13"/>
      <c r="H16" s="69" t="str">
        <f t="shared" si="2"/>
        <v/>
      </c>
      <c r="I16" s="13"/>
      <c r="J16" s="13"/>
      <c r="K16" s="13"/>
      <c r="L16" s="14" t="str">
        <f t="shared" si="3"/>
        <v/>
      </c>
      <c r="M16" s="79"/>
    </row>
    <row r="17" spans="1:13" x14ac:dyDescent="0.25">
      <c r="A17">
        <f t="shared" si="0"/>
        <v>42</v>
      </c>
      <c r="B17" s="11">
        <v>44120</v>
      </c>
      <c r="C17" s="68">
        <f t="shared" si="1"/>
        <v>6</v>
      </c>
      <c r="D17" s="12" t="str">
        <f t="shared" si="4"/>
        <v/>
      </c>
      <c r="E17" s="13"/>
      <c r="F17" s="13"/>
      <c r="G17" s="13"/>
      <c r="H17" s="69" t="str">
        <f t="shared" si="2"/>
        <v/>
      </c>
      <c r="I17" s="13"/>
      <c r="J17" s="13"/>
      <c r="K17" s="13"/>
      <c r="L17" s="14" t="str">
        <f t="shared" si="3"/>
        <v/>
      </c>
      <c r="M17" s="79"/>
    </row>
    <row r="18" spans="1:13" x14ac:dyDescent="0.25">
      <c r="A18">
        <f t="shared" si="0"/>
        <v>42</v>
      </c>
      <c r="B18" s="11">
        <v>44121</v>
      </c>
      <c r="C18" s="68">
        <f t="shared" si="1"/>
        <v>7</v>
      </c>
      <c r="D18" s="12" t="str">
        <f t="shared" si="4"/>
        <v>Fin de semana</v>
      </c>
      <c r="E18" s="13"/>
      <c r="F18" s="13"/>
      <c r="G18" s="13"/>
      <c r="H18" s="69" t="str">
        <f t="shared" si="2"/>
        <v/>
      </c>
      <c r="I18" s="13"/>
      <c r="J18" s="13"/>
      <c r="K18" s="13"/>
      <c r="L18" s="14" t="str">
        <f t="shared" si="3"/>
        <v/>
      </c>
      <c r="M18" s="79"/>
    </row>
    <row r="19" spans="1:13" x14ac:dyDescent="0.25">
      <c r="A19">
        <f t="shared" si="0"/>
        <v>42</v>
      </c>
      <c r="B19" s="11">
        <v>44122</v>
      </c>
      <c r="C19" s="68">
        <f t="shared" si="1"/>
        <v>1</v>
      </c>
      <c r="D19" s="12" t="str">
        <f t="shared" si="4"/>
        <v>Fin de semana</v>
      </c>
      <c r="E19" s="13"/>
      <c r="F19" s="13"/>
      <c r="G19" s="13"/>
      <c r="H19" s="69" t="str">
        <f t="shared" si="2"/>
        <v/>
      </c>
      <c r="I19" s="13"/>
      <c r="J19" s="13"/>
      <c r="K19" s="13"/>
      <c r="L19" s="14" t="str">
        <f t="shared" si="3"/>
        <v/>
      </c>
      <c r="M19" s="79"/>
    </row>
    <row r="20" spans="1:13" x14ac:dyDescent="0.25">
      <c r="A20">
        <f t="shared" si="0"/>
        <v>43</v>
      </c>
      <c r="B20" s="11">
        <v>44123</v>
      </c>
      <c r="C20" s="68">
        <f t="shared" si="1"/>
        <v>2</v>
      </c>
      <c r="D20" s="12" t="str">
        <f t="shared" si="4"/>
        <v/>
      </c>
      <c r="E20" s="13"/>
      <c r="F20" s="13"/>
      <c r="G20" s="13"/>
      <c r="H20" s="69" t="str">
        <f t="shared" si="2"/>
        <v/>
      </c>
      <c r="I20" s="13"/>
      <c r="J20" s="13"/>
      <c r="K20" s="13"/>
      <c r="L20" s="14" t="str">
        <f t="shared" si="3"/>
        <v/>
      </c>
      <c r="M20" s="79"/>
    </row>
    <row r="21" spans="1:13" x14ac:dyDescent="0.25">
      <c r="A21">
        <f t="shared" si="0"/>
        <v>43</v>
      </c>
      <c r="B21" s="11">
        <v>44124</v>
      </c>
      <c r="C21" s="68">
        <f t="shared" si="1"/>
        <v>3</v>
      </c>
      <c r="D21" s="12" t="str">
        <f t="shared" si="4"/>
        <v/>
      </c>
      <c r="E21" s="13"/>
      <c r="F21" s="13"/>
      <c r="G21" s="13"/>
      <c r="H21" s="69" t="str">
        <f t="shared" si="2"/>
        <v/>
      </c>
      <c r="I21" s="13"/>
      <c r="J21" s="13"/>
      <c r="K21" s="13"/>
      <c r="L21" s="14" t="str">
        <f t="shared" si="3"/>
        <v/>
      </c>
      <c r="M21" s="79"/>
    </row>
    <row r="22" spans="1:13" x14ac:dyDescent="0.25">
      <c r="A22">
        <f t="shared" si="0"/>
        <v>43</v>
      </c>
      <c r="B22" s="11">
        <v>44125</v>
      </c>
      <c r="C22" s="68">
        <f t="shared" si="1"/>
        <v>4</v>
      </c>
      <c r="D22" s="12" t="str">
        <f t="shared" si="4"/>
        <v/>
      </c>
      <c r="E22" s="13"/>
      <c r="F22" s="13"/>
      <c r="G22" s="13"/>
      <c r="H22" s="69" t="str">
        <f t="shared" si="2"/>
        <v/>
      </c>
      <c r="I22" s="13"/>
      <c r="J22" s="13"/>
      <c r="K22" s="13"/>
      <c r="L22" s="14" t="str">
        <f t="shared" si="3"/>
        <v/>
      </c>
      <c r="M22" s="79"/>
    </row>
    <row r="23" spans="1:13" x14ac:dyDescent="0.25">
      <c r="A23">
        <f t="shared" si="0"/>
        <v>43</v>
      </c>
      <c r="B23" s="11">
        <v>44126</v>
      </c>
      <c r="C23" s="68">
        <f t="shared" si="1"/>
        <v>5</v>
      </c>
      <c r="D23" s="12" t="str">
        <f t="shared" si="4"/>
        <v/>
      </c>
      <c r="E23" s="13"/>
      <c r="F23" s="13"/>
      <c r="G23" s="13"/>
      <c r="H23" s="69" t="str">
        <f t="shared" si="2"/>
        <v/>
      </c>
      <c r="I23" s="13"/>
      <c r="J23" s="13"/>
      <c r="K23" s="13"/>
      <c r="L23" s="14" t="str">
        <f t="shared" si="3"/>
        <v/>
      </c>
      <c r="M23" s="79"/>
    </row>
    <row r="24" spans="1:13" x14ac:dyDescent="0.25">
      <c r="A24">
        <f t="shared" si="0"/>
        <v>43</v>
      </c>
      <c r="B24" s="11">
        <v>44127</v>
      </c>
      <c r="C24" s="68">
        <f t="shared" si="1"/>
        <v>6</v>
      </c>
      <c r="D24" s="12" t="str">
        <f t="shared" si="4"/>
        <v/>
      </c>
      <c r="E24" s="13"/>
      <c r="F24" s="13"/>
      <c r="G24" s="13"/>
      <c r="H24" s="69" t="str">
        <f t="shared" si="2"/>
        <v/>
      </c>
      <c r="I24" s="13"/>
      <c r="J24" s="13"/>
      <c r="K24" s="13"/>
      <c r="L24" s="14" t="str">
        <f t="shared" si="3"/>
        <v/>
      </c>
      <c r="M24" s="79"/>
    </row>
    <row r="25" spans="1:13" x14ac:dyDescent="0.25">
      <c r="A25">
        <f t="shared" si="0"/>
        <v>43</v>
      </c>
      <c r="B25" s="11">
        <v>44128</v>
      </c>
      <c r="C25" s="68">
        <f t="shared" si="1"/>
        <v>7</v>
      </c>
      <c r="D25" s="12" t="str">
        <f t="shared" si="4"/>
        <v>Fin de semana</v>
      </c>
      <c r="E25" s="13"/>
      <c r="F25" s="13"/>
      <c r="G25" s="13"/>
      <c r="H25" s="69" t="str">
        <f t="shared" si="2"/>
        <v/>
      </c>
      <c r="I25" s="13"/>
      <c r="J25" s="13"/>
      <c r="K25" s="13"/>
      <c r="L25" s="14" t="str">
        <f t="shared" si="3"/>
        <v/>
      </c>
      <c r="M25" s="79"/>
    </row>
    <row r="26" spans="1:13" x14ac:dyDescent="0.25">
      <c r="A26">
        <f t="shared" si="0"/>
        <v>43</v>
      </c>
      <c r="B26" s="11">
        <v>44129</v>
      </c>
      <c r="C26" s="68">
        <f t="shared" si="1"/>
        <v>1</v>
      </c>
      <c r="D26" s="12" t="str">
        <f t="shared" si="4"/>
        <v>Fin de semana</v>
      </c>
      <c r="E26" s="13"/>
      <c r="F26" s="13"/>
      <c r="G26" s="13"/>
      <c r="H26" s="69" t="str">
        <f t="shared" si="2"/>
        <v/>
      </c>
      <c r="I26" s="13"/>
      <c r="J26" s="13"/>
      <c r="K26" s="13"/>
      <c r="L26" s="14" t="str">
        <f t="shared" si="3"/>
        <v/>
      </c>
      <c r="M26" s="79"/>
    </row>
    <row r="27" spans="1:13" x14ac:dyDescent="0.25">
      <c r="A27">
        <f t="shared" si="0"/>
        <v>44</v>
      </c>
      <c r="B27" s="11">
        <v>44130</v>
      </c>
      <c r="C27" s="68">
        <f t="shared" si="1"/>
        <v>2</v>
      </c>
      <c r="D27" s="12" t="str">
        <f t="shared" si="4"/>
        <v/>
      </c>
      <c r="E27" s="13"/>
      <c r="F27" s="13"/>
      <c r="G27" s="13"/>
      <c r="H27" s="69" t="str">
        <f t="shared" si="2"/>
        <v/>
      </c>
      <c r="I27" s="13"/>
      <c r="J27" s="13"/>
      <c r="K27" s="13"/>
      <c r="L27" s="14" t="str">
        <f t="shared" si="3"/>
        <v/>
      </c>
      <c r="M27" s="79"/>
    </row>
    <row r="28" spans="1:13" x14ac:dyDescent="0.25">
      <c r="A28">
        <f t="shared" si="0"/>
        <v>44</v>
      </c>
      <c r="B28" s="11">
        <v>44131</v>
      </c>
      <c r="C28" s="68">
        <f t="shared" si="1"/>
        <v>3</v>
      </c>
      <c r="D28" s="12" t="str">
        <f t="shared" si="4"/>
        <v/>
      </c>
      <c r="E28" s="13"/>
      <c r="F28" s="13"/>
      <c r="G28" s="13"/>
      <c r="H28" s="69" t="str">
        <f t="shared" si="2"/>
        <v/>
      </c>
      <c r="I28" s="13"/>
      <c r="J28" s="13"/>
      <c r="K28" s="13"/>
      <c r="L28" s="14" t="str">
        <f t="shared" si="3"/>
        <v/>
      </c>
      <c r="M28" s="79"/>
    </row>
    <row r="29" spans="1:13" x14ac:dyDescent="0.25">
      <c r="A29">
        <f t="shared" si="0"/>
        <v>44</v>
      </c>
      <c r="B29" s="11">
        <v>44132</v>
      </c>
      <c r="C29" s="68">
        <f t="shared" si="1"/>
        <v>4</v>
      </c>
      <c r="D29" s="12" t="str">
        <f t="shared" si="4"/>
        <v/>
      </c>
      <c r="E29" s="13"/>
      <c r="F29" s="13"/>
      <c r="G29" s="13"/>
      <c r="H29" s="69" t="str">
        <f t="shared" si="2"/>
        <v/>
      </c>
      <c r="I29" s="13"/>
      <c r="J29" s="13"/>
      <c r="K29" s="13"/>
      <c r="L29" s="14" t="str">
        <f t="shared" si="3"/>
        <v/>
      </c>
      <c r="M29" s="79"/>
    </row>
    <row r="30" spans="1:13" x14ac:dyDescent="0.25">
      <c r="A30">
        <f t="shared" si="0"/>
        <v>44</v>
      </c>
      <c r="B30" s="11">
        <v>44133</v>
      </c>
      <c r="C30" s="68">
        <f t="shared" si="1"/>
        <v>5</v>
      </c>
      <c r="D30" s="12" t="str">
        <f t="shared" si="4"/>
        <v/>
      </c>
      <c r="E30" s="13"/>
      <c r="F30" s="13"/>
      <c r="G30" s="13"/>
      <c r="H30" s="69" t="str">
        <f t="shared" si="2"/>
        <v/>
      </c>
      <c r="I30" s="13"/>
      <c r="J30" s="13"/>
      <c r="K30" s="13"/>
      <c r="L30" s="14" t="str">
        <f t="shared" si="3"/>
        <v/>
      </c>
      <c r="M30" s="79"/>
    </row>
    <row r="31" spans="1:13" x14ac:dyDescent="0.25">
      <c r="A31">
        <f t="shared" si="0"/>
        <v>44</v>
      </c>
      <c r="B31" s="11">
        <v>44134</v>
      </c>
      <c r="C31" s="68">
        <f t="shared" si="1"/>
        <v>6</v>
      </c>
      <c r="D31" s="12" t="str">
        <f t="shared" si="4"/>
        <v/>
      </c>
      <c r="E31" s="13"/>
      <c r="F31" s="13"/>
      <c r="G31" s="13"/>
      <c r="H31" s="69" t="str">
        <f t="shared" si="2"/>
        <v/>
      </c>
      <c r="I31" s="13"/>
      <c r="J31" s="13"/>
      <c r="K31" s="13"/>
      <c r="L31" s="14" t="str">
        <f t="shared" si="3"/>
        <v/>
      </c>
      <c r="M31" s="79"/>
    </row>
    <row r="32" spans="1:13" x14ac:dyDescent="0.25">
      <c r="A32">
        <f t="shared" si="0"/>
        <v>44</v>
      </c>
      <c r="B32" s="11">
        <v>44135</v>
      </c>
      <c r="C32" s="68">
        <f t="shared" si="1"/>
        <v>7</v>
      </c>
      <c r="D32" s="12" t="str">
        <f t="shared" si="4"/>
        <v>Fin de semana</v>
      </c>
      <c r="E32" s="13"/>
      <c r="F32" s="13"/>
      <c r="G32" s="13"/>
      <c r="H32" s="69" t="str">
        <f t="shared" si="2"/>
        <v/>
      </c>
      <c r="I32" s="13"/>
      <c r="J32" s="13"/>
      <c r="K32" s="13"/>
      <c r="L32" s="14" t="str">
        <f t="shared" si="3"/>
        <v/>
      </c>
      <c r="M32" s="79"/>
    </row>
  </sheetData>
  <sheetProtection algorithmName="SHA-512" hashValue="RMwssovVq/Lo/8EiFj8s+DsAbpZINm0EJmVdT4mZ/K5hIC8ZQ6VuhnlNOvvnzPO/uXQpXuzgmrrAjcGsEFte5Q==" saltValue="MueLG0If6ItZSy0BVllK+w==" spinCount="100000" sheet="1" selectLockedCells="1"/>
  <conditionalFormatting sqref="L2:L32">
    <cfRule type="containsText" dxfId="2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2" xr:uid="{00000000-0002-0000-0C00-000000000000}">
      <formula1>0.625</formula1>
      <formula2>0.875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2" xr:uid="{00000000-0002-0000-0C00-000001000000}">
      <formula1>0.625</formula1>
      <formula2>0.875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2" xr:uid="{00000000-0002-0000-0C00-000002000000}">
      <formula1>0.604166666666667</formula1>
      <formula2>0.75</formula2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2" xr:uid="{00000000-0002-0000-0C00-000003000000}">
      <formula1>0.322916666666667</formula1>
      <formula2>0.375</formula2>
    </dataValidation>
    <dataValidation type="list" errorStyle="warning" allowBlank="1" showInputMessage="1" showErrorMessage="1" errorTitle="Error" error="Debe seleccionar un tipo de día" sqref="D2:D32" xr:uid="{00000000-0002-0000-0C00-000004000000}">
      <formula1>TipoDia</formula1>
    </dataValidation>
    <dataValidation allowBlank="1" showInputMessage="1" showErrorMessage="1" sqref="F2:F32 J2:J32" xr:uid="{00000000-0002-0000-0C00-000005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D2:D12 D14:D32" unlockedFormula="1"/>
  </ignoredErrors>
  <legacyDrawing r:id="rId2"/>
  <picture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2">
    <pageSetUpPr autoPageBreaks="0"/>
  </sheetPr>
  <dimension ref="A1:M33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44</v>
      </c>
      <c r="B2" s="11">
        <v>44136</v>
      </c>
      <c r="C2" s="68">
        <f>WEEKDAY(B2,1)</f>
        <v>1</v>
      </c>
      <c r="D2" s="12" t="s">
        <v>2</v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8"/>
    </row>
    <row r="3" spans="1:13" x14ac:dyDescent="0.25">
      <c r="A3">
        <f t="shared" ref="A3:A31" si="0">_xlfn.ISOWEEKNUM(B3)</f>
        <v>45</v>
      </c>
      <c r="B3" s="11">
        <v>44137</v>
      </c>
      <c r="C3" s="68">
        <f t="shared" ref="C3:C31" si="1">WEEKDAY(B3,1)</f>
        <v>2</v>
      </c>
      <c r="D3" s="12" t="str">
        <f>IF(OR(C3=1,C3=7),"Fin de semana","")</f>
        <v/>
      </c>
      <c r="E3" s="13"/>
      <c r="F3" s="13"/>
      <c r="G3" s="13"/>
      <c r="H3" s="69" t="str">
        <f t="shared" ref="H3:H31" si="2">IF($G3-$E3=0,"",$G3-$E3-$F3)</f>
        <v/>
      </c>
      <c r="I3" s="13"/>
      <c r="J3" s="13"/>
      <c r="K3" s="13"/>
      <c r="L3" s="14" t="str">
        <f t="shared" ref="L3:L31" si="3">IF(AND($D3&lt;&gt;"Mañana y Tarde",OR($I3&lt;&gt;"",$K3&lt;&gt;"")),"El tipo de día debe ser Mañana y Tarde o no haber horas por la tarde",IF($K3-$I3=0,"",$K3-$I3-$J3))</f>
        <v/>
      </c>
      <c r="M3" s="78"/>
    </row>
    <row r="4" spans="1:13" x14ac:dyDescent="0.25">
      <c r="A4">
        <f t="shared" si="0"/>
        <v>45</v>
      </c>
      <c r="B4" s="11">
        <v>44138</v>
      </c>
      <c r="C4" s="68">
        <f t="shared" si="1"/>
        <v>3</v>
      </c>
      <c r="D4" s="12" t="str">
        <f t="shared" ref="D4:D31" si="4">IF(OR(C4=1,C4=7),"Fin de semana","")</f>
        <v/>
      </c>
      <c r="E4" s="13"/>
      <c r="F4" s="13"/>
      <c r="G4" s="13"/>
      <c r="H4" s="69" t="str">
        <f t="shared" si="2"/>
        <v/>
      </c>
      <c r="I4" s="13"/>
      <c r="J4" s="13"/>
      <c r="K4" s="13"/>
      <c r="L4" s="14" t="str">
        <f t="shared" si="3"/>
        <v/>
      </c>
      <c r="M4" s="78"/>
    </row>
    <row r="5" spans="1:13" x14ac:dyDescent="0.25">
      <c r="A5">
        <f t="shared" si="0"/>
        <v>45</v>
      </c>
      <c r="B5" s="11">
        <v>44139</v>
      </c>
      <c r="C5" s="68">
        <f t="shared" si="1"/>
        <v>4</v>
      </c>
      <c r="D5" s="12" t="str">
        <f t="shared" si="4"/>
        <v/>
      </c>
      <c r="E5" s="13"/>
      <c r="F5" s="13"/>
      <c r="G5" s="13"/>
      <c r="H5" s="69" t="str">
        <f t="shared" si="2"/>
        <v/>
      </c>
      <c r="I5" s="13"/>
      <c r="J5" s="13"/>
      <c r="K5" s="13"/>
      <c r="L5" s="14" t="str">
        <f t="shared" si="3"/>
        <v/>
      </c>
      <c r="M5" s="78"/>
    </row>
    <row r="6" spans="1:13" x14ac:dyDescent="0.25">
      <c r="A6">
        <f t="shared" si="0"/>
        <v>45</v>
      </c>
      <c r="B6" s="11">
        <v>44140</v>
      </c>
      <c r="C6" s="68">
        <f t="shared" si="1"/>
        <v>5</v>
      </c>
      <c r="D6" s="12" t="str">
        <f t="shared" si="4"/>
        <v/>
      </c>
      <c r="E6" s="13"/>
      <c r="F6" s="13"/>
      <c r="G6" s="13"/>
      <c r="H6" s="69" t="str">
        <f t="shared" si="2"/>
        <v/>
      </c>
      <c r="I6" s="13"/>
      <c r="J6" s="13"/>
      <c r="K6" s="13"/>
      <c r="L6" s="14" t="str">
        <f t="shared" si="3"/>
        <v/>
      </c>
      <c r="M6" s="78"/>
    </row>
    <row r="7" spans="1:13" x14ac:dyDescent="0.25">
      <c r="A7">
        <f t="shared" si="0"/>
        <v>45</v>
      </c>
      <c r="B7" s="11">
        <v>44141</v>
      </c>
      <c r="C7" s="68">
        <f t="shared" si="1"/>
        <v>6</v>
      </c>
      <c r="D7" s="12" t="str">
        <f t="shared" si="4"/>
        <v/>
      </c>
      <c r="E7" s="13"/>
      <c r="F7" s="13"/>
      <c r="G7" s="13"/>
      <c r="H7" s="69" t="str">
        <f t="shared" si="2"/>
        <v/>
      </c>
      <c r="I7" s="13"/>
      <c r="J7" s="13"/>
      <c r="K7" s="13"/>
      <c r="L7" s="14" t="str">
        <f t="shared" si="3"/>
        <v/>
      </c>
      <c r="M7" s="78"/>
    </row>
    <row r="8" spans="1:13" x14ac:dyDescent="0.25">
      <c r="A8">
        <f t="shared" si="0"/>
        <v>45</v>
      </c>
      <c r="B8" s="11">
        <v>44142</v>
      </c>
      <c r="C8" s="68">
        <f t="shared" si="1"/>
        <v>7</v>
      </c>
      <c r="D8" s="12" t="str">
        <f t="shared" si="4"/>
        <v>Fin de semana</v>
      </c>
      <c r="E8" s="13"/>
      <c r="F8" s="13"/>
      <c r="G8" s="13"/>
      <c r="H8" s="69" t="str">
        <f t="shared" si="2"/>
        <v/>
      </c>
      <c r="I8" s="13"/>
      <c r="J8" s="13"/>
      <c r="K8" s="13"/>
      <c r="L8" s="14" t="str">
        <f t="shared" si="3"/>
        <v/>
      </c>
      <c r="M8" s="78"/>
    </row>
    <row r="9" spans="1:13" x14ac:dyDescent="0.25">
      <c r="A9">
        <f t="shared" si="0"/>
        <v>45</v>
      </c>
      <c r="B9" s="11">
        <v>44143</v>
      </c>
      <c r="C9" s="68">
        <f t="shared" si="1"/>
        <v>1</v>
      </c>
      <c r="D9" s="12" t="str">
        <f t="shared" si="4"/>
        <v>Fin de semana</v>
      </c>
      <c r="E9" s="13"/>
      <c r="F9" s="13"/>
      <c r="G9" s="13"/>
      <c r="H9" s="69" t="str">
        <f t="shared" si="2"/>
        <v/>
      </c>
      <c r="I9" s="13"/>
      <c r="J9" s="13"/>
      <c r="K9" s="13"/>
      <c r="L9" s="14" t="str">
        <f t="shared" si="3"/>
        <v/>
      </c>
      <c r="M9" s="78"/>
    </row>
    <row r="10" spans="1:13" x14ac:dyDescent="0.25">
      <c r="A10">
        <f t="shared" si="0"/>
        <v>46</v>
      </c>
      <c r="B10" s="11">
        <v>44144</v>
      </c>
      <c r="C10" s="68">
        <f t="shared" si="1"/>
        <v>2</v>
      </c>
      <c r="D10" s="12" t="str">
        <f t="shared" si="4"/>
        <v/>
      </c>
      <c r="E10" s="13"/>
      <c r="F10" s="13"/>
      <c r="G10" s="13"/>
      <c r="H10" s="69" t="str">
        <f t="shared" si="2"/>
        <v/>
      </c>
      <c r="I10" s="13"/>
      <c r="J10" s="13"/>
      <c r="K10" s="13"/>
      <c r="L10" s="14" t="str">
        <f t="shared" si="3"/>
        <v/>
      </c>
      <c r="M10" s="78"/>
    </row>
    <row r="11" spans="1:13" x14ac:dyDescent="0.25">
      <c r="A11">
        <f t="shared" si="0"/>
        <v>46</v>
      </c>
      <c r="B11" s="11">
        <v>44145</v>
      </c>
      <c r="C11" s="68">
        <f t="shared" si="1"/>
        <v>3</v>
      </c>
      <c r="D11" s="12" t="str">
        <f t="shared" si="4"/>
        <v/>
      </c>
      <c r="E11" s="13"/>
      <c r="F11" s="13"/>
      <c r="G11" s="13"/>
      <c r="H11" s="69" t="str">
        <f t="shared" si="2"/>
        <v/>
      </c>
      <c r="I11" s="13"/>
      <c r="J11" s="13"/>
      <c r="K11" s="13"/>
      <c r="L11" s="14" t="str">
        <f t="shared" si="3"/>
        <v/>
      </c>
      <c r="M11" s="78"/>
    </row>
    <row r="12" spans="1:13" x14ac:dyDescent="0.25">
      <c r="A12">
        <f t="shared" si="0"/>
        <v>46</v>
      </c>
      <c r="B12" s="11">
        <v>44146</v>
      </c>
      <c r="C12" s="68">
        <f t="shared" si="1"/>
        <v>4</v>
      </c>
      <c r="D12" s="12" t="str">
        <f t="shared" si="4"/>
        <v/>
      </c>
      <c r="E12" s="13"/>
      <c r="F12" s="13"/>
      <c r="G12" s="13"/>
      <c r="H12" s="69" t="str">
        <f t="shared" si="2"/>
        <v/>
      </c>
      <c r="I12" s="13"/>
      <c r="J12" s="13"/>
      <c r="K12" s="13"/>
      <c r="L12" s="14" t="str">
        <f t="shared" si="3"/>
        <v/>
      </c>
      <c r="M12" s="78"/>
    </row>
    <row r="13" spans="1:13" x14ac:dyDescent="0.25">
      <c r="A13">
        <f t="shared" si="0"/>
        <v>46</v>
      </c>
      <c r="B13" s="11">
        <v>44147</v>
      </c>
      <c r="C13" s="68">
        <f t="shared" si="1"/>
        <v>5</v>
      </c>
      <c r="D13" s="12" t="str">
        <f t="shared" si="4"/>
        <v/>
      </c>
      <c r="E13" s="13"/>
      <c r="F13" s="13"/>
      <c r="G13" s="13"/>
      <c r="H13" s="69" t="str">
        <f t="shared" si="2"/>
        <v/>
      </c>
      <c r="I13" s="13"/>
      <c r="J13" s="13"/>
      <c r="K13" s="13"/>
      <c r="L13" s="14" t="str">
        <f t="shared" si="3"/>
        <v/>
      </c>
      <c r="M13" s="78"/>
    </row>
    <row r="14" spans="1:13" x14ac:dyDescent="0.25">
      <c r="A14">
        <f t="shared" si="0"/>
        <v>46</v>
      </c>
      <c r="B14" s="11">
        <v>44148</v>
      </c>
      <c r="C14" s="68">
        <f t="shared" si="1"/>
        <v>6</v>
      </c>
      <c r="D14" s="12" t="str">
        <f t="shared" si="4"/>
        <v/>
      </c>
      <c r="E14" s="13"/>
      <c r="F14" s="13"/>
      <c r="G14" s="13"/>
      <c r="H14" s="69" t="str">
        <f t="shared" si="2"/>
        <v/>
      </c>
      <c r="I14" s="13"/>
      <c r="J14" s="13"/>
      <c r="K14" s="13"/>
      <c r="L14" s="14" t="str">
        <f t="shared" si="3"/>
        <v/>
      </c>
      <c r="M14" s="78"/>
    </row>
    <row r="15" spans="1:13" x14ac:dyDescent="0.25">
      <c r="A15">
        <f t="shared" si="0"/>
        <v>46</v>
      </c>
      <c r="B15" s="11">
        <v>44149</v>
      </c>
      <c r="C15" s="68">
        <f t="shared" si="1"/>
        <v>7</v>
      </c>
      <c r="D15" s="12" t="str">
        <f t="shared" si="4"/>
        <v>Fin de semana</v>
      </c>
      <c r="E15" s="13"/>
      <c r="F15" s="13"/>
      <c r="G15" s="13"/>
      <c r="H15" s="69" t="str">
        <f t="shared" si="2"/>
        <v/>
      </c>
      <c r="I15" s="13"/>
      <c r="J15" s="13"/>
      <c r="K15" s="13"/>
      <c r="L15" s="14" t="str">
        <f t="shared" si="3"/>
        <v/>
      </c>
      <c r="M15" s="78"/>
    </row>
    <row r="16" spans="1:13" x14ac:dyDescent="0.25">
      <c r="A16">
        <f t="shared" si="0"/>
        <v>46</v>
      </c>
      <c r="B16" s="11">
        <v>44150</v>
      </c>
      <c r="C16" s="68">
        <f t="shared" si="1"/>
        <v>1</v>
      </c>
      <c r="D16" s="12" t="str">
        <f t="shared" si="4"/>
        <v>Fin de semana</v>
      </c>
      <c r="E16" s="13"/>
      <c r="F16" s="13"/>
      <c r="G16" s="13"/>
      <c r="H16" s="69" t="str">
        <f t="shared" si="2"/>
        <v/>
      </c>
      <c r="I16" s="13"/>
      <c r="J16" s="13"/>
      <c r="K16" s="13"/>
      <c r="L16" s="14" t="str">
        <f t="shared" si="3"/>
        <v/>
      </c>
      <c r="M16" s="78"/>
    </row>
    <row r="17" spans="1:13" x14ac:dyDescent="0.25">
      <c r="A17">
        <f t="shared" si="0"/>
        <v>47</v>
      </c>
      <c r="B17" s="11">
        <v>44151</v>
      </c>
      <c r="C17" s="68">
        <f t="shared" si="1"/>
        <v>2</v>
      </c>
      <c r="D17" s="12" t="str">
        <f t="shared" si="4"/>
        <v/>
      </c>
      <c r="E17" s="13"/>
      <c r="F17" s="13"/>
      <c r="G17" s="13"/>
      <c r="H17" s="69" t="str">
        <f t="shared" si="2"/>
        <v/>
      </c>
      <c r="I17" s="13"/>
      <c r="J17" s="13"/>
      <c r="K17" s="13"/>
      <c r="L17" s="14" t="str">
        <f t="shared" si="3"/>
        <v/>
      </c>
      <c r="M17" s="78"/>
    </row>
    <row r="18" spans="1:13" x14ac:dyDescent="0.25">
      <c r="A18">
        <f t="shared" si="0"/>
        <v>47</v>
      </c>
      <c r="B18" s="11">
        <v>44152</v>
      </c>
      <c r="C18" s="68">
        <f t="shared" si="1"/>
        <v>3</v>
      </c>
      <c r="D18" s="12" t="str">
        <f t="shared" si="4"/>
        <v/>
      </c>
      <c r="E18" s="13"/>
      <c r="F18" s="13"/>
      <c r="G18" s="13"/>
      <c r="H18" s="69" t="str">
        <f t="shared" si="2"/>
        <v/>
      </c>
      <c r="I18" s="13"/>
      <c r="J18" s="13"/>
      <c r="K18" s="13"/>
      <c r="L18" s="14" t="str">
        <f t="shared" si="3"/>
        <v/>
      </c>
      <c r="M18" s="78"/>
    </row>
    <row r="19" spans="1:13" x14ac:dyDescent="0.25">
      <c r="A19">
        <f t="shared" si="0"/>
        <v>47</v>
      </c>
      <c r="B19" s="11">
        <v>44153</v>
      </c>
      <c r="C19" s="68">
        <f t="shared" si="1"/>
        <v>4</v>
      </c>
      <c r="D19" s="12" t="str">
        <f t="shared" si="4"/>
        <v/>
      </c>
      <c r="E19" s="13"/>
      <c r="F19" s="13"/>
      <c r="G19" s="13"/>
      <c r="H19" s="69" t="str">
        <f t="shared" si="2"/>
        <v/>
      </c>
      <c r="I19" s="13"/>
      <c r="J19" s="13"/>
      <c r="K19" s="13"/>
      <c r="L19" s="14" t="str">
        <f t="shared" si="3"/>
        <v/>
      </c>
      <c r="M19" s="78"/>
    </row>
    <row r="20" spans="1:13" x14ac:dyDescent="0.25">
      <c r="A20">
        <f t="shared" si="0"/>
        <v>47</v>
      </c>
      <c r="B20" s="11">
        <v>44154</v>
      </c>
      <c r="C20" s="68">
        <f t="shared" si="1"/>
        <v>5</v>
      </c>
      <c r="D20" s="12" t="str">
        <f t="shared" si="4"/>
        <v/>
      </c>
      <c r="E20" s="13"/>
      <c r="F20" s="13"/>
      <c r="G20" s="13"/>
      <c r="H20" s="69" t="str">
        <f t="shared" si="2"/>
        <v/>
      </c>
      <c r="I20" s="13"/>
      <c r="J20" s="13"/>
      <c r="K20" s="13"/>
      <c r="L20" s="14" t="str">
        <f t="shared" si="3"/>
        <v/>
      </c>
      <c r="M20" s="78"/>
    </row>
    <row r="21" spans="1:13" x14ac:dyDescent="0.25">
      <c r="A21">
        <f t="shared" si="0"/>
        <v>47</v>
      </c>
      <c r="B21" s="11">
        <v>44155</v>
      </c>
      <c r="C21" s="68">
        <f t="shared" si="1"/>
        <v>6</v>
      </c>
      <c r="D21" s="12" t="str">
        <f t="shared" si="4"/>
        <v/>
      </c>
      <c r="E21" s="13"/>
      <c r="F21" s="13"/>
      <c r="G21" s="13"/>
      <c r="H21" s="69" t="str">
        <f t="shared" si="2"/>
        <v/>
      </c>
      <c r="I21" s="13"/>
      <c r="J21" s="13"/>
      <c r="K21" s="13"/>
      <c r="L21" s="14" t="str">
        <f t="shared" si="3"/>
        <v/>
      </c>
      <c r="M21" s="78"/>
    </row>
    <row r="22" spans="1:13" x14ac:dyDescent="0.25">
      <c r="A22">
        <f t="shared" si="0"/>
        <v>47</v>
      </c>
      <c r="B22" s="11">
        <v>44156</v>
      </c>
      <c r="C22" s="68">
        <f t="shared" si="1"/>
        <v>7</v>
      </c>
      <c r="D22" s="12" t="str">
        <f t="shared" si="4"/>
        <v>Fin de semana</v>
      </c>
      <c r="E22" s="13"/>
      <c r="F22" s="13"/>
      <c r="G22" s="13"/>
      <c r="H22" s="69" t="str">
        <f t="shared" si="2"/>
        <v/>
      </c>
      <c r="I22" s="13"/>
      <c r="J22" s="13"/>
      <c r="K22" s="13"/>
      <c r="L22" s="14" t="str">
        <f t="shared" si="3"/>
        <v/>
      </c>
      <c r="M22" s="78"/>
    </row>
    <row r="23" spans="1:13" x14ac:dyDescent="0.25">
      <c r="A23">
        <f t="shared" si="0"/>
        <v>47</v>
      </c>
      <c r="B23" s="11">
        <v>44157</v>
      </c>
      <c r="C23" s="68">
        <f t="shared" si="1"/>
        <v>1</v>
      </c>
      <c r="D23" s="12" t="str">
        <f t="shared" si="4"/>
        <v>Fin de semana</v>
      </c>
      <c r="E23" s="13"/>
      <c r="F23" s="13"/>
      <c r="G23" s="13"/>
      <c r="H23" s="69" t="str">
        <f t="shared" si="2"/>
        <v/>
      </c>
      <c r="I23" s="13"/>
      <c r="J23" s="13"/>
      <c r="K23" s="13"/>
      <c r="L23" s="14" t="str">
        <f t="shared" si="3"/>
        <v/>
      </c>
      <c r="M23" s="78"/>
    </row>
    <row r="24" spans="1:13" x14ac:dyDescent="0.25">
      <c r="A24">
        <f t="shared" si="0"/>
        <v>48</v>
      </c>
      <c r="B24" s="11">
        <v>44158</v>
      </c>
      <c r="C24" s="68">
        <f t="shared" si="1"/>
        <v>2</v>
      </c>
      <c r="D24" s="12" t="str">
        <f t="shared" si="4"/>
        <v/>
      </c>
      <c r="E24" s="13"/>
      <c r="F24" s="13"/>
      <c r="G24" s="13"/>
      <c r="H24" s="69" t="str">
        <f t="shared" si="2"/>
        <v/>
      </c>
      <c r="I24" s="13"/>
      <c r="J24" s="13"/>
      <c r="K24" s="13"/>
      <c r="L24" s="14" t="str">
        <f t="shared" si="3"/>
        <v/>
      </c>
      <c r="M24" s="78"/>
    </row>
    <row r="25" spans="1:13" x14ac:dyDescent="0.25">
      <c r="A25">
        <f t="shared" si="0"/>
        <v>48</v>
      </c>
      <c r="B25" s="11">
        <v>44159</v>
      </c>
      <c r="C25" s="68">
        <f t="shared" si="1"/>
        <v>3</v>
      </c>
      <c r="D25" s="12" t="str">
        <f t="shared" si="4"/>
        <v/>
      </c>
      <c r="E25" s="13"/>
      <c r="F25" s="13"/>
      <c r="G25" s="13"/>
      <c r="H25" s="69" t="str">
        <f t="shared" si="2"/>
        <v/>
      </c>
      <c r="I25" s="13"/>
      <c r="J25" s="13"/>
      <c r="K25" s="13"/>
      <c r="L25" s="14" t="str">
        <f t="shared" si="3"/>
        <v/>
      </c>
      <c r="M25" s="78"/>
    </row>
    <row r="26" spans="1:13" x14ac:dyDescent="0.25">
      <c r="A26">
        <f t="shared" si="0"/>
        <v>48</v>
      </c>
      <c r="B26" s="11">
        <v>44160</v>
      </c>
      <c r="C26" s="68">
        <f t="shared" si="1"/>
        <v>4</v>
      </c>
      <c r="D26" s="12" t="str">
        <f t="shared" si="4"/>
        <v/>
      </c>
      <c r="E26" s="13"/>
      <c r="F26" s="13"/>
      <c r="G26" s="13"/>
      <c r="H26" s="69" t="str">
        <f t="shared" si="2"/>
        <v/>
      </c>
      <c r="I26" s="13"/>
      <c r="J26" s="13"/>
      <c r="K26" s="13"/>
      <c r="L26" s="14" t="str">
        <f t="shared" si="3"/>
        <v/>
      </c>
      <c r="M26" s="78"/>
    </row>
    <row r="27" spans="1:13" x14ac:dyDescent="0.25">
      <c r="A27">
        <f t="shared" si="0"/>
        <v>48</v>
      </c>
      <c r="B27" s="11">
        <v>44161</v>
      </c>
      <c r="C27" s="68">
        <f t="shared" si="1"/>
        <v>5</v>
      </c>
      <c r="D27" s="12" t="str">
        <f t="shared" si="4"/>
        <v/>
      </c>
      <c r="E27" s="13"/>
      <c r="F27" s="13"/>
      <c r="G27" s="13"/>
      <c r="H27" s="69" t="str">
        <f t="shared" si="2"/>
        <v/>
      </c>
      <c r="I27" s="13"/>
      <c r="J27" s="13"/>
      <c r="K27" s="13"/>
      <c r="L27" s="14" t="str">
        <f t="shared" si="3"/>
        <v/>
      </c>
      <c r="M27" s="78"/>
    </row>
    <row r="28" spans="1:13" x14ac:dyDescent="0.25">
      <c r="A28">
        <f t="shared" si="0"/>
        <v>48</v>
      </c>
      <c r="B28" s="11">
        <v>44162</v>
      </c>
      <c r="C28" s="68">
        <f t="shared" si="1"/>
        <v>6</v>
      </c>
      <c r="D28" s="12" t="str">
        <f t="shared" si="4"/>
        <v/>
      </c>
      <c r="E28" s="13"/>
      <c r="F28" s="13"/>
      <c r="G28" s="13"/>
      <c r="H28" s="69" t="str">
        <f t="shared" si="2"/>
        <v/>
      </c>
      <c r="I28" s="13"/>
      <c r="J28" s="13"/>
      <c r="K28" s="13"/>
      <c r="L28" s="14" t="str">
        <f t="shared" si="3"/>
        <v/>
      </c>
      <c r="M28" s="78"/>
    </row>
    <row r="29" spans="1:13" x14ac:dyDescent="0.25">
      <c r="A29">
        <f t="shared" si="0"/>
        <v>48</v>
      </c>
      <c r="B29" s="11">
        <v>44163</v>
      </c>
      <c r="C29" s="68">
        <f t="shared" si="1"/>
        <v>7</v>
      </c>
      <c r="D29" s="12" t="str">
        <f t="shared" si="4"/>
        <v>Fin de semana</v>
      </c>
      <c r="E29" s="13"/>
      <c r="F29" s="13"/>
      <c r="G29" s="13"/>
      <c r="H29" s="69" t="str">
        <f t="shared" si="2"/>
        <v/>
      </c>
      <c r="I29" s="13"/>
      <c r="J29" s="13"/>
      <c r="K29" s="13"/>
      <c r="L29" s="14" t="str">
        <f t="shared" si="3"/>
        <v/>
      </c>
      <c r="M29" s="78"/>
    </row>
    <row r="30" spans="1:13" x14ac:dyDescent="0.25">
      <c r="A30">
        <f t="shared" si="0"/>
        <v>48</v>
      </c>
      <c r="B30" s="11">
        <v>44164</v>
      </c>
      <c r="C30" s="68">
        <f t="shared" si="1"/>
        <v>1</v>
      </c>
      <c r="D30" s="12" t="str">
        <f t="shared" si="4"/>
        <v>Fin de semana</v>
      </c>
      <c r="E30" s="13"/>
      <c r="F30" s="13"/>
      <c r="G30" s="13"/>
      <c r="H30" s="69" t="str">
        <f t="shared" si="2"/>
        <v/>
      </c>
      <c r="I30" s="13"/>
      <c r="J30" s="13"/>
      <c r="K30" s="13"/>
      <c r="L30" s="14" t="str">
        <f t="shared" si="3"/>
        <v/>
      </c>
      <c r="M30" s="78"/>
    </row>
    <row r="31" spans="1:13" x14ac:dyDescent="0.25">
      <c r="A31">
        <f t="shared" si="0"/>
        <v>49</v>
      </c>
      <c r="B31" s="11">
        <v>44165</v>
      </c>
      <c r="C31" s="68">
        <f t="shared" si="1"/>
        <v>2</v>
      </c>
      <c r="D31" s="12" t="str">
        <f t="shared" si="4"/>
        <v/>
      </c>
      <c r="E31" s="13"/>
      <c r="F31" s="13"/>
      <c r="G31" s="13"/>
      <c r="H31" s="69" t="str">
        <f t="shared" si="2"/>
        <v/>
      </c>
      <c r="I31" s="13"/>
      <c r="J31" s="13"/>
      <c r="K31" s="13"/>
      <c r="L31" s="14" t="str">
        <f t="shared" si="3"/>
        <v/>
      </c>
      <c r="M31" s="78"/>
    </row>
    <row r="32" spans="1:13" x14ac:dyDescent="0.25">
      <c r="E32" s="3"/>
      <c r="F32"/>
      <c r="G32"/>
      <c r="H32"/>
      <c r="I32"/>
      <c r="J32"/>
      <c r="K32"/>
      <c r="L32"/>
    </row>
    <row r="33" spans="5:12" x14ac:dyDescent="0.25">
      <c r="E33" s="3"/>
      <c r="F33"/>
      <c r="G33"/>
      <c r="H33"/>
      <c r="I33"/>
      <c r="J33"/>
      <c r="K33"/>
      <c r="L33"/>
    </row>
  </sheetData>
  <sheetProtection algorithmName="SHA-512" hashValue="ADzV+BQHI9Do1fqKJRRbewT3dC2y5WkADoGdgzPXFggkHQdYKoeJK0/rg6XewJNkEpVx3xSCaHyQVGnnfLURCA==" saltValue="SRzukFGu7uReRRQvRMuYHw==" spinCount="100000" sheet="1" selectLockedCells="1"/>
  <conditionalFormatting sqref="L2:L31">
    <cfRule type="containsText" dxfId="1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1" xr:uid="{00000000-0002-0000-0D00-000000000000}">
      <formula1>0.625</formula1>
      <formula2>0.875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1" xr:uid="{00000000-0002-0000-0D00-000001000000}">
      <formula1>0.625</formula1>
      <formula2>0.875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1" xr:uid="{00000000-0002-0000-0D00-000002000000}">
      <formula1>0.604166666666667</formula1>
      <formula2>0.75</formula2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1" xr:uid="{00000000-0002-0000-0D00-000003000000}">
      <formula1>0.322916666666667</formula1>
      <formula2>0.375</formula2>
    </dataValidation>
    <dataValidation type="list" errorStyle="warning" allowBlank="1" showInputMessage="1" showErrorMessage="1" errorTitle="Error" error="Debe seleccionar un tipo de día" sqref="D2:D31" xr:uid="{00000000-0002-0000-0D00-000004000000}">
      <formula1>TipoDia</formula1>
    </dataValidation>
    <dataValidation allowBlank="1" showInputMessage="1" showErrorMessage="1" sqref="F2:F31 J2:J31" xr:uid="{00000000-0002-0000-0D00-000005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D3:D31" unlockedFormula="1"/>
  </ignoredErrors>
  <legacyDrawing r:id="rId2"/>
  <picture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3">
    <pageSetUpPr autoPageBreaks="0"/>
  </sheetPr>
  <dimension ref="A1:M32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49</v>
      </c>
      <c r="B2" s="11">
        <v>44166</v>
      </c>
      <c r="C2" s="68">
        <f>WEEKDAY(B2,1)</f>
        <v>3</v>
      </c>
      <c r="D2" s="12" t="str">
        <f>IF(OR(C2=1,C2=7),"Fin de semana","")</f>
        <v/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32" si="0">_xlfn.ISOWEEKNUM(B3)</f>
        <v>49</v>
      </c>
      <c r="B3" s="11">
        <v>44167</v>
      </c>
      <c r="C3" s="68">
        <f t="shared" ref="C3:C32" si="1">WEEKDAY(B3,1)</f>
        <v>4</v>
      </c>
      <c r="D3" s="12" t="str">
        <f>IF(OR(C3=1,C3=7),"Fin de semana","")</f>
        <v/>
      </c>
      <c r="E3" s="13"/>
      <c r="F3" s="13"/>
      <c r="G3" s="13"/>
      <c r="H3" s="69" t="str">
        <f t="shared" ref="H3:H32" si="2">IF($G3-$E3=0,"",$G3-$E3-$F3)</f>
        <v/>
      </c>
      <c r="I3" s="13"/>
      <c r="J3" s="13"/>
      <c r="K3" s="13"/>
      <c r="L3" s="14" t="str">
        <f t="shared" ref="L3:L32" si="3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0"/>
        <v>49</v>
      </c>
      <c r="B4" s="11">
        <v>44168</v>
      </c>
      <c r="C4" s="68">
        <f t="shared" si="1"/>
        <v>5</v>
      </c>
      <c r="D4" s="12" t="str">
        <f t="shared" ref="D4:D32" si="4">IF(OR(C4=1,C4=7),"Fin de semana","")</f>
        <v/>
      </c>
      <c r="E4" s="13"/>
      <c r="F4" s="13"/>
      <c r="G4" s="13"/>
      <c r="H4" s="69" t="str">
        <f t="shared" si="2"/>
        <v/>
      </c>
      <c r="I4" s="13"/>
      <c r="J4" s="13"/>
      <c r="K4" s="13"/>
      <c r="L4" s="14" t="str">
        <f t="shared" si="3"/>
        <v/>
      </c>
      <c r="M4" s="79"/>
    </row>
    <row r="5" spans="1:13" x14ac:dyDescent="0.25">
      <c r="A5">
        <f t="shared" si="0"/>
        <v>49</v>
      </c>
      <c r="B5" s="11">
        <v>44169</v>
      </c>
      <c r="C5" s="68">
        <f t="shared" si="1"/>
        <v>6</v>
      </c>
      <c r="D5" s="12" t="str">
        <f t="shared" si="4"/>
        <v/>
      </c>
      <c r="E5" s="13"/>
      <c r="F5" s="13"/>
      <c r="G5" s="13"/>
      <c r="H5" s="69" t="str">
        <f t="shared" si="2"/>
        <v/>
      </c>
      <c r="I5" s="13"/>
      <c r="J5" s="13"/>
      <c r="K5" s="13"/>
      <c r="L5" s="14" t="str">
        <f t="shared" si="3"/>
        <v/>
      </c>
      <c r="M5" s="79"/>
    </row>
    <row r="6" spans="1:13" x14ac:dyDescent="0.25">
      <c r="A6">
        <f t="shared" si="0"/>
        <v>49</v>
      </c>
      <c r="B6" s="11">
        <v>44170</v>
      </c>
      <c r="C6" s="68">
        <f t="shared" si="1"/>
        <v>7</v>
      </c>
      <c r="D6" s="12" t="str">
        <f t="shared" si="4"/>
        <v>Fin de semana</v>
      </c>
      <c r="E6" s="13"/>
      <c r="F6" s="13"/>
      <c r="G6" s="13"/>
      <c r="H6" s="69" t="str">
        <f t="shared" si="2"/>
        <v/>
      </c>
      <c r="I6" s="13"/>
      <c r="J6" s="13"/>
      <c r="K6" s="13"/>
      <c r="L6" s="14" t="str">
        <f t="shared" si="3"/>
        <v/>
      </c>
      <c r="M6" s="79"/>
    </row>
    <row r="7" spans="1:13" x14ac:dyDescent="0.25">
      <c r="A7">
        <f t="shared" si="0"/>
        <v>49</v>
      </c>
      <c r="B7" s="11">
        <v>44171</v>
      </c>
      <c r="C7" s="68">
        <f t="shared" si="1"/>
        <v>1</v>
      </c>
      <c r="D7" s="12" t="s">
        <v>2</v>
      </c>
      <c r="E7" s="13"/>
      <c r="F7" s="13"/>
      <c r="G7" s="13"/>
      <c r="H7" s="69" t="str">
        <f t="shared" si="2"/>
        <v/>
      </c>
      <c r="I7" s="13"/>
      <c r="J7" s="13"/>
      <c r="K7" s="13"/>
      <c r="L7" s="14" t="str">
        <f t="shared" si="3"/>
        <v/>
      </c>
      <c r="M7" s="79"/>
    </row>
    <row r="8" spans="1:13" x14ac:dyDescent="0.25">
      <c r="A8">
        <f t="shared" si="0"/>
        <v>50</v>
      </c>
      <c r="B8" s="11">
        <v>44172</v>
      </c>
      <c r="C8" s="68">
        <f t="shared" si="1"/>
        <v>2</v>
      </c>
      <c r="D8" s="12" t="str">
        <f t="shared" si="4"/>
        <v/>
      </c>
      <c r="E8" s="13"/>
      <c r="F8" s="13"/>
      <c r="G8" s="13"/>
      <c r="H8" s="69" t="str">
        <f t="shared" si="2"/>
        <v/>
      </c>
      <c r="I8" s="13"/>
      <c r="J8" s="13"/>
      <c r="K8" s="13"/>
      <c r="L8" s="14" t="str">
        <f t="shared" si="3"/>
        <v/>
      </c>
      <c r="M8" s="79"/>
    </row>
    <row r="9" spans="1:13" x14ac:dyDescent="0.25">
      <c r="A9">
        <f t="shared" si="0"/>
        <v>50</v>
      </c>
      <c r="B9" s="11">
        <v>44173</v>
      </c>
      <c r="C9" s="68">
        <f t="shared" si="1"/>
        <v>3</v>
      </c>
      <c r="D9" s="12" t="s">
        <v>3</v>
      </c>
      <c r="E9" s="13"/>
      <c r="F9" s="13"/>
      <c r="G9" s="13"/>
      <c r="H9" s="69" t="str">
        <f t="shared" si="2"/>
        <v/>
      </c>
      <c r="I9" s="13"/>
      <c r="J9" s="13"/>
      <c r="K9" s="13"/>
      <c r="L9" s="14" t="str">
        <f t="shared" si="3"/>
        <v/>
      </c>
      <c r="M9" s="79"/>
    </row>
    <row r="10" spans="1:13" x14ac:dyDescent="0.25">
      <c r="A10">
        <f t="shared" si="0"/>
        <v>50</v>
      </c>
      <c r="B10" s="11">
        <v>44174</v>
      </c>
      <c r="C10" s="68">
        <f t="shared" si="1"/>
        <v>4</v>
      </c>
      <c r="D10" s="12" t="str">
        <f t="shared" si="4"/>
        <v/>
      </c>
      <c r="E10" s="13"/>
      <c r="F10" s="13"/>
      <c r="G10" s="13"/>
      <c r="H10" s="69" t="str">
        <f t="shared" si="2"/>
        <v/>
      </c>
      <c r="I10" s="13"/>
      <c r="J10" s="13"/>
      <c r="K10" s="13"/>
      <c r="L10" s="14" t="str">
        <f t="shared" si="3"/>
        <v/>
      </c>
      <c r="M10" s="79"/>
    </row>
    <row r="11" spans="1:13" x14ac:dyDescent="0.25">
      <c r="A11">
        <f t="shared" si="0"/>
        <v>50</v>
      </c>
      <c r="B11" s="11">
        <v>44175</v>
      </c>
      <c r="C11" s="68">
        <f t="shared" si="1"/>
        <v>5</v>
      </c>
      <c r="D11" s="12" t="str">
        <f t="shared" si="4"/>
        <v/>
      </c>
      <c r="E11" s="13"/>
      <c r="F11" s="13"/>
      <c r="G11" s="13"/>
      <c r="H11" s="69" t="str">
        <f t="shared" si="2"/>
        <v/>
      </c>
      <c r="I11" s="13"/>
      <c r="J11" s="13"/>
      <c r="K11" s="13"/>
      <c r="L11" s="14" t="str">
        <f t="shared" si="3"/>
        <v/>
      </c>
      <c r="M11" s="79"/>
    </row>
    <row r="12" spans="1:13" x14ac:dyDescent="0.25">
      <c r="A12">
        <f t="shared" si="0"/>
        <v>50</v>
      </c>
      <c r="B12" s="11">
        <v>44176</v>
      </c>
      <c r="C12" s="68">
        <f t="shared" si="1"/>
        <v>6</v>
      </c>
      <c r="D12" s="12" t="str">
        <f t="shared" si="4"/>
        <v/>
      </c>
      <c r="E12" s="13"/>
      <c r="F12" s="13"/>
      <c r="G12" s="13"/>
      <c r="H12" s="69" t="str">
        <f t="shared" si="2"/>
        <v/>
      </c>
      <c r="I12" s="13"/>
      <c r="J12" s="13"/>
      <c r="K12" s="13"/>
      <c r="L12" s="14" t="str">
        <f t="shared" si="3"/>
        <v/>
      </c>
      <c r="M12" s="79"/>
    </row>
    <row r="13" spans="1:13" x14ac:dyDescent="0.25">
      <c r="A13">
        <f t="shared" si="0"/>
        <v>50</v>
      </c>
      <c r="B13" s="11">
        <v>44177</v>
      </c>
      <c r="C13" s="68">
        <f t="shared" si="1"/>
        <v>7</v>
      </c>
      <c r="D13" s="12" t="str">
        <f t="shared" si="4"/>
        <v>Fin de semana</v>
      </c>
      <c r="E13" s="13"/>
      <c r="F13" s="13"/>
      <c r="G13" s="13"/>
      <c r="H13" s="69" t="str">
        <f t="shared" si="2"/>
        <v/>
      </c>
      <c r="I13" s="13"/>
      <c r="J13" s="13"/>
      <c r="K13" s="13"/>
      <c r="L13" s="14" t="str">
        <f t="shared" si="3"/>
        <v/>
      </c>
      <c r="M13" s="79"/>
    </row>
    <row r="14" spans="1:13" x14ac:dyDescent="0.25">
      <c r="A14">
        <f t="shared" si="0"/>
        <v>50</v>
      </c>
      <c r="B14" s="11">
        <v>44178</v>
      </c>
      <c r="C14" s="68">
        <f t="shared" si="1"/>
        <v>1</v>
      </c>
      <c r="D14" s="12" t="str">
        <f t="shared" si="4"/>
        <v>Fin de semana</v>
      </c>
      <c r="E14" s="13"/>
      <c r="F14" s="13"/>
      <c r="G14" s="13"/>
      <c r="H14" s="69" t="str">
        <f t="shared" si="2"/>
        <v/>
      </c>
      <c r="I14" s="13"/>
      <c r="J14" s="13"/>
      <c r="K14" s="13"/>
      <c r="L14" s="14" t="str">
        <f t="shared" si="3"/>
        <v/>
      </c>
      <c r="M14" s="79"/>
    </row>
    <row r="15" spans="1:13" x14ac:dyDescent="0.25">
      <c r="A15">
        <f t="shared" si="0"/>
        <v>51</v>
      </c>
      <c r="B15" s="11">
        <v>44179</v>
      </c>
      <c r="C15" s="68">
        <f t="shared" si="1"/>
        <v>2</v>
      </c>
      <c r="D15" s="12" t="str">
        <f t="shared" si="4"/>
        <v/>
      </c>
      <c r="E15" s="13"/>
      <c r="F15" s="13"/>
      <c r="G15" s="13"/>
      <c r="H15" s="69" t="str">
        <f t="shared" si="2"/>
        <v/>
      </c>
      <c r="I15" s="13"/>
      <c r="J15" s="13"/>
      <c r="K15" s="13"/>
      <c r="L15" s="14" t="str">
        <f t="shared" si="3"/>
        <v/>
      </c>
      <c r="M15" s="79"/>
    </row>
    <row r="16" spans="1:13" x14ac:dyDescent="0.25">
      <c r="A16">
        <f t="shared" si="0"/>
        <v>51</v>
      </c>
      <c r="B16" s="11">
        <v>44180</v>
      </c>
      <c r="C16" s="68">
        <f t="shared" si="1"/>
        <v>3</v>
      </c>
      <c r="D16" s="12" t="str">
        <f t="shared" si="4"/>
        <v/>
      </c>
      <c r="E16" s="13"/>
      <c r="F16" s="13"/>
      <c r="G16" s="13"/>
      <c r="H16" s="69" t="str">
        <f t="shared" si="2"/>
        <v/>
      </c>
      <c r="I16" s="13"/>
      <c r="J16" s="13"/>
      <c r="K16" s="13"/>
      <c r="L16" s="14" t="str">
        <f t="shared" si="3"/>
        <v/>
      </c>
      <c r="M16" s="79"/>
    </row>
    <row r="17" spans="1:13" x14ac:dyDescent="0.25">
      <c r="A17">
        <f t="shared" si="0"/>
        <v>51</v>
      </c>
      <c r="B17" s="11">
        <v>44181</v>
      </c>
      <c r="C17" s="68">
        <f t="shared" si="1"/>
        <v>4</v>
      </c>
      <c r="D17" s="12" t="str">
        <f t="shared" si="4"/>
        <v/>
      </c>
      <c r="E17" s="13"/>
      <c r="F17" s="13"/>
      <c r="G17" s="13"/>
      <c r="H17" s="69" t="str">
        <f t="shared" si="2"/>
        <v/>
      </c>
      <c r="I17" s="13"/>
      <c r="J17" s="13"/>
      <c r="K17" s="13"/>
      <c r="L17" s="14" t="str">
        <f t="shared" si="3"/>
        <v/>
      </c>
      <c r="M17" s="79"/>
    </row>
    <row r="18" spans="1:13" x14ac:dyDescent="0.25">
      <c r="A18">
        <f t="shared" si="0"/>
        <v>51</v>
      </c>
      <c r="B18" s="11">
        <v>44182</v>
      </c>
      <c r="C18" s="68">
        <f t="shared" si="1"/>
        <v>5</v>
      </c>
      <c r="D18" s="12" t="str">
        <f t="shared" si="4"/>
        <v/>
      </c>
      <c r="E18" s="13"/>
      <c r="F18" s="13"/>
      <c r="G18" s="13"/>
      <c r="H18" s="69" t="str">
        <f t="shared" si="2"/>
        <v/>
      </c>
      <c r="I18" s="13"/>
      <c r="J18" s="13"/>
      <c r="K18" s="13"/>
      <c r="L18" s="14" t="str">
        <f t="shared" si="3"/>
        <v/>
      </c>
      <c r="M18" s="79"/>
    </row>
    <row r="19" spans="1:13" x14ac:dyDescent="0.25">
      <c r="A19">
        <f t="shared" si="0"/>
        <v>51</v>
      </c>
      <c r="B19" s="11">
        <v>44183</v>
      </c>
      <c r="C19" s="68">
        <f t="shared" si="1"/>
        <v>6</v>
      </c>
      <c r="D19" s="12" t="str">
        <f t="shared" si="4"/>
        <v/>
      </c>
      <c r="E19" s="13"/>
      <c r="F19" s="13"/>
      <c r="G19" s="13"/>
      <c r="H19" s="69" t="str">
        <f t="shared" si="2"/>
        <v/>
      </c>
      <c r="I19" s="13"/>
      <c r="J19" s="13"/>
      <c r="K19" s="13"/>
      <c r="L19" s="14" t="str">
        <f t="shared" si="3"/>
        <v/>
      </c>
      <c r="M19" s="79"/>
    </row>
    <row r="20" spans="1:13" x14ac:dyDescent="0.25">
      <c r="A20">
        <f t="shared" si="0"/>
        <v>51</v>
      </c>
      <c r="B20" s="11">
        <v>44184</v>
      </c>
      <c r="C20" s="68">
        <f t="shared" si="1"/>
        <v>7</v>
      </c>
      <c r="D20" s="12" t="str">
        <f t="shared" si="4"/>
        <v>Fin de semana</v>
      </c>
      <c r="E20" s="13"/>
      <c r="F20" s="13"/>
      <c r="G20" s="13"/>
      <c r="H20" s="69" t="str">
        <f t="shared" si="2"/>
        <v/>
      </c>
      <c r="I20" s="13"/>
      <c r="J20" s="13"/>
      <c r="K20" s="13"/>
      <c r="L20" s="14" t="str">
        <f t="shared" si="3"/>
        <v/>
      </c>
      <c r="M20" s="79"/>
    </row>
    <row r="21" spans="1:13" x14ac:dyDescent="0.25">
      <c r="A21">
        <f t="shared" si="0"/>
        <v>51</v>
      </c>
      <c r="B21" s="11">
        <v>44185</v>
      </c>
      <c r="C21" s="68">
        <f t="shared" si="1"/>
        <v>1</v>
      </c>
      <c r="D21" s="12" t="str">
        <f t="shared" si="4"/>
        <v>Fin de semana</v>
      </c>
      <c r="E21" s="13"/>
      <c r="F21" s="13"/>
      <c r="G21" s="13"/>
      <c r="H21" s="69" t="str">
        <f t="shared" si="2"/>
        <v/>
      </c>
      <c r="I21" s="13"/>
      <c r="J21" s="13"/>
      <c r="K21" s="13"/>
      <c r="L21" s="14" t="str">
        <f t="shared" si="3"/>
        <v/>
      </c>
      <c r="M21" s="79"/>
    </row>
    <row r="22" spans="1:13" x14ac:dyDescent="0.25">
      <c r="A22">
        <f t="shared" si="0"/>
        <v>52</v>
      </c>
      <c r="B22" s="11">
        <v>44186</v>
      </c>
      <c r="C22" s="68">
        <f t="shared" si="1"/>
        <v>2</v>
      </c>
      <c r="D22" s="12" t="str">
        <f t="shared" si="4"/>
        <v/>
      </c>
      <c r="E22" s="13"/>
      <c r="F22" s="13"/>
      <c r="G22" s="13"/>
      <c r="H22" s="69" t="str">
        <f t="shared" si="2"/>
        <v/>
      </c>
      <c r="I22" s="13"/>
      <c r="J22" s="13"/>
      <c r="K22" s="13"/>
      <c r="L22" s="14" t="str">
        <f t="shared" si="3"/>
        <v/>
      </c>
      <c r="M22" s="79"/>
    </row>
    <row r="23" spans="1:13" x14ac:dyDescent="0.25">
      <c r="A23">
        <f t="shared" si="0"/>
        <v>52</v>
      </c>
      <c r="B23" s="11">
        <v>44187</v>
      </c>
      <c r="C23" s="68">
        <f t="shared" si="1"/>
        <v>3</v>
      </c>
      <c r="D23" s="12" t="str">
        <f t="shared" si="4"/>
        <v/>
      </c>
      <c r="E23" s="13"/>
      <c r="F23" s="13"/>
      <c r="G23" s="13"/>
      <c r="H23" s="69" t="str">
        <f t="shared" si="2"/>
        <v/>
      </c>
      <c r="I23" s="13"/>
      <c r="J23" s="13"/>
      <c r="K23" s="13"/>
      <c r="L23" s="14" t="str">
        <f t="shared" si="3"/>
        <v/>
      </c>
      <c r="M23" s="79"/>
    </row>
    <row r="24" spans="1:13" x14ac:dyDescent="0.25">
      <c r="A24">
        <f t="shared" si="0"/>
        <v>52</v>
      </c>
      <c r="B24" s="11">
        <v>44188</v>
      </c>
      <c r="C24" s="68">
        <f t="shared" si="1"/>
        <v>4</v>
      </c>
      <c r="D24" s="12" t="str">
        <f t="shared" si="4"/>
        <v/>
      </c>
      <c r="E24" s="13"/>
      <c r="F24" s="13"/>
      <c r="G24" s="13"/>
      <c r="H24" s="69" t="str">
        <f t="shared" si="2"/>
        <v/>
      </c>
      <c r="I24" s="13"/>
      <c r="J24" s="13"/>
      <c r="K24" s="13"/>
      <c r="L24" s="14" t="str">
        <f t="shared" si="3"/>
        <v/>
      </c>
      <c r="M24" s="79"/>
    </row>
    <row r="25" spans="1:13" x14ac:dyDescent="0.25">
      <c r="A25">
        <f t="shared" si="0"/>
        <v>52</v>
      </c>
      <c r="B25" s="11">
        <v>44189</v>
      </c>
      <c r="C25" s="68">
        <f t="shared" si="1"/>
        <v>5</v>
      </c>
      <c r="D25" s="12" t="str">
        <f t="shared" si="4"/>
        <v/>
      </c>
      <c r="E25" s="13"/>
      <c r="F25" s="13"/>
      <c r="G25" s="13"/>
      <c r="H25" s="69" t="str">
        <f t="shared" si="2"/>
        <v/>
      </c>
      <c r="I25" s="13"/>
      <c r="J25" s="13"/>
      <c r="K25" s="13"/>
      <c r="L25" s="14" t="str">
        <f t="shared" si="3"/>
        <v/>
      </c>
      <c r="M25" s="79"/>
    </row>
    <row r="26" spans="1:13" x14ac:dyDescent="0.25">
      <c r="A26">
        <f t="shared" si="0"/>
        <v>52</v>
      </c>
      <c r="B26" s="11">
        <v>44190</v>
      </c>
      <c r="C26" s="68">
        <f t="shared" si="1"/>
        <v>6</v>
      </c>
      <c r="D26" s="12" t="s">
        <v>3</v>
      </c>
      <c r="E26" s="13"/>
      <c r="F26" s="13"/>
      <c r="G26" s="13"/>
      <c r="H26" s="69" t="str">
        <f t="shared" si="2"/>
        <v/>
      </c>
      <c r="I26" s="13"/>
      <c r="J26" s="13"/>
      <c r="K26" s="13"/>
      <c r="L26" s="14" t="str">
        <f t="shared" si="3"/>
        <v/>
      </c>
      <c r="M26" s="79"/>
    </row>
    <row r="27" spans="1:13" x14ac:dyDescent="0.25">
      <c r="A27">
        <f t="shared" si="0"/>
        <v>52</v>
      </c>
      <c r="B27" s="11">
        <v>44191</v>
      </c>
      <c r="C27" s="68">
        <f t="shared" si="1"/>
        <v>7</v>
      </c>
      <c r="D27" s="12" t="str">
        <f t="shared" si="4"/>
        <v>Fin de semana</v>
      </c>
      <c r="E27" s="13"/>
      <c r="F27" s="13"/>
      <c r="G27" s="13"/>
      <c r="H27" s="69" t="str">
        <f t="shared" si="2"/>
        <v/>
      </c>
      <c r="I27" s="13"/>
      <c r="J27" s="13"/>
      <c r="K27" s="13"/>
      <c r="L27" s="14" t="str">
        <f t="shared" si="3"/>
        <v/>
      </c>
      <c r="M27" s="79"/>
    </row>
    <row r="28" spans="1:13" x14ac:dyDescent="0.25">
      <c r="A28">
        <f t="shared" si="0"/>
        <v>52</v>
      </c>
      <c r="B28" s="11">
        <v>44192</v>
      </c>
      <c r="C28" s="68">
        <f t="shared" si="1"/>
        <v>1</v>
      </c>
      <c r="D28" s="12" t="str">
        <f t="shared" si="4"/>
        <v>Fin de semana</v>
      </c>
      <c r="E28" s="13"/>
      <c r="F28" s="13"/>
      <c r="G28" s="13"/>
      <c r="H28" s="69" t="str">
        <f t="shared" si="2"/>
        <v/>
      </c>
      <c r="I28" s="13"/>
      <c r="J28" s="13"/>
      <c r="K28" s="13"/>
      <c r="L28" s="14" t="str">
        <f t="shared" si="3"/>
        <v/>
      </c>
      <c r="M28" s="79"/>
    </row>
    <row r="29" spans="1:13" x14ac:dyDescent="0.25">
      <c r="A29">
        <f t="shared" si="0"/>
        <v>53</v>
      </c>
      <c r="B29" s="11">
        <v>44193</v>
      </c>
      <c r="C29" s="68">
        <f t="shared" si="1"/>
        <v>2</v>
      </c>
      <c r="D29" s="12" t="str">
        <f t="shared" si="4"/>
        <v/>
      </c>
      <c r="E29" s="13"/>
      <c r="F29" s="13"/>
      <c r="G29" s="13"/>
      <c r="H29" s="69" t="str">
        <f t="shared" si="2"/>
        <v/>
      </c>
      <c r="I29" s="13"/>
      <c r="J29" s="13"/>
      <c r="K29" s="13"/>
      <c r="L29" s="14" t="str">
        <f t="shared" si="3"/>
        <v/>
      </c>
      <c r="M29" s="79"/>
    </row>
    <row r="30" spans="1:13" x14ac:dyDescent="0.25">
      <c r="A30">
        <f t="shared" si="0"/>
        <v>53</v>
      </c>
      <c r="B30" s="11">
        <v>44194</v>
      </c>
      <c r="C30" s="68">
        <f t="shared" si="1"/>
        <v>3</v>
      </c>
      <c r="D30" s="12" t="str">
        <f t="shared" si="4"/>
        <v/>
      </c>
      <c r="E30" s="13"/>
      <c r="F30" s="13"/>
      <c r="G30" s="13"/>
      <c r="H30" s="69" t="str">
        <f t="shared" si="2"/>
        <v/>
      </c>
      <c r="I30" s="13"/>
      <c r="J30" s="13"/>
      <c r="K30" s="13"/>
      <c r="L30" s="14" t="str">
        <f t="shared" si="3"/>
        <v/>
      </c>
      <c r="M30" s="79"/>
    </row>
    <row r="31" spans="1:13" x14ac:dyDescent="0.25">
      <c r="A31">
        <f t="shared" si="0"/>
        <v>53</v>
      </c>
      <c r="B31" s="11">
        <v>44195</v>
      </c>
      <c r="C31" s="68">
        <f t="shared" si="1"/>
        <v>4</v>
      </c>
      <c r="D31" s="12" t="str">
        <f t="shared" si="4"/>
        <v/>
      </c>
      <c r="E31" s="13"/>
      <c r="F31" s="13"/>
      <c r="G31" s="13"/>
      <c r="H31" s="69" t="str">
        <f t="shared" si="2"/>
        <v/>
      </c>
      <c r="I31" s="13"/>
      <c r="J31" s="13"/>
      <c r="K31" s="13"/>
      <c r="L31" s="14" t="str">
        <f t="shared" si="3"/>
        <v/>
      </c>
      <c r="M31" s="79"/>
    </row>
    <row r="32" spans="1:13" x14ac:dyDescent="0.25">
      <c r="A32">
        <f t="shared" si="0"/>
        <v>53</v>
      </c>
      <c r="B32" s="11">
        <v>44196</v>
      </c>
      <c r="C32" s="68">
        <f t="shared" si="1"/>
        <v>5</v>
      </c>
      <c r="D32" s="12" t="str">
        <f t="shared" si="4"/>
        <v/>
      </c>
      <c r="E32" s="13"/>
      <c r="F32" s="13"/>
      <c r="G32" s="13"/>
      <c r="H32" s="69" t="str">
        <f t="shared" si="2"/>
        <v/>
      </c>
      <c r="I32" s="13"/>
      <c r="J32" s="13"/>
      <c r="K32" s="13"/>
      <c r="L32" s="14" t="str">
        <f t="shared" si="3"/>
        <v/>
      </c>
      <c r="M32" s="79"/>
    </row>
  </sheetData>
  <sheetProtection algorithmName="SHA-512" hashValue="yaeF4qwjsvGL3pSf0vTd9Pu14RIIAcdCcIb4IcxqGjhRFgKFXoL+6mmtEIKDmc/B1pyq4Sjxqs+RAgOKlrY0UA==" saltValue="VRTuHIL6LtR6ogYwsL0pVw==" spinCount="100000" sheet="1" selectLockedCells="1"/>
  <conditionalFormatting sqref="L2:L32">
    <cfRule type="containsText" dxfId="0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list" errorStyle="warning" allowBlank="1" showInputMessage="1" showErrorMessage="1" errorTitle="Error" error="Debe seleccionar un tipo de día" sqref="D2:D32" xr:uid="{00000000-0002-0000-0E00-000000000000}">
      <formula1>TipoDia</formula1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2" xr:uid="{00000000-0002-0000-0E00-000001000000}">
      <formula1>0.322916666666667</formula1>
      <formula2>0.375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2" xr:uid="{00000000-0002-0000-0E00-000002000000}">
      <formula1>0.604166666666667</formula1>
      <formula2>0.75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2" xr:uid="{00000000-0002-0000-0E00-000003000000}">
      <formula1>0.625</formula1>
      <formula2>0.875</formula2>
    </dataValidation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2" xr:uid="{00000000-0002-0000-0E00-000004000000}">
      <formula1>0.625</formula1>
      <formula2>0.875</formula2>
    </dataValidation>
    <dataValidation allowBlank="1" showInputMessage="1" showErrorMessage="1" sqref="F2:F32 J2:J32" xr:uid="{00000000-0002-0000-0E00-000005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D2:D6 D8 D10:D25 D27:D32" unlockedFormula="1"/>
  </ignoredErrors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/>
  <dimension ref="A1:O62"/>
  <sheetViews>
    <sheetView workbookViewId="0">
      <selection activeCell="O2" sqref="O2"/>
    </sheetView>
  </sheetViews>
  <sheetFormatPr baseColWidth="10" defaultRowHeight="15" x14ac:dyDescent="0.25"/>
  <cols>
    <col min="1" max="1" width="17.7109375" bestFit="1" customWidth="1"/>
  </cols>
  <sheetData>
    <row r="1" spans="1:15" x14ac:dyDescent="0.25">
      <c r="A1" s="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O1" t="s">
        <v>70</v>
      </c>
    </row>
    <row r="2" spans="1:15" x14ac:dyDescent="0.25">
      <c r="A2" t="s">
        <v>5</v>
      </c>
      <c r="B2">
        <f>COUNTIF(ENERO!$D$2:$D$32,Valores!$A2)</f>
        <v>0</v>
      </c>
      <c r="C2">
        <f>COUNTIF(FEBRERO!$D$2:$D$32,Valores!$A2)</f>
        <v>0</v>
      </c>
      <c r="D2">
        <f>COUNTIF(MARZO!$D$2:$D$32,Valores!$A2)</f>
        <v>0</v>
      </c>
      <c r="E2">
        <f>COUNTIF(ABRIL!$D$2:$D$32,Valores!$A2)</f>
        <v>0</v>
      </c>
      <c r="F2">
        <f>COUNTIF(MAYO!$D$2:$D$32,Valores!$A2)</f>
        <v>0</v>
      </c>
      <c r="G2">
        <f>COUNTIF(JUNIO!$D$2:$D$32,Valores!$A2)</f>
        <v>0</v>
      </c>
      <c r="H2">
        <f>COUNTIF(JULIO!$D$2:$D$32,Valores!$A2)</f>
        <v>0</v>
      </c>
      <c r="I2">
        <f>COUNTIF(AGOSTO!$D$2:$D$32,Valores!$A2)</f>
        <v>0</v>
      </c>
      <c r="J2">
        <f>COUNTIF(SEPTIEMBRE!$D$2:$D$32,Valores!$A2)</f>
        <v>0</v>
      </c>
      <c r="K2">
        <f>COUNTIF(OCTUBRE!$D$2:$D$32,Valores!$A2)</f>
        <v>0</v>
      </c>
      <c r="L2">
        <f>COUNTIF(NOVIEMBRE!$D$2:$D$32,Valores!$A2)</f>
        <v>0</v>
      </c>
      <c r="M2">
        <f>COUNTIF(DICIEMBRE!$D$2:$D$32,Valores!$A2)</f>
        <v>0</v>
      </c>
      <c r="O2" s="37">
        <f>IF(SUM(B2:M3)=0,0,TEXT((SUM(B8:M8)*24),"0,00")/(SUM(B2:M3)/5))</f>
        <v>0</v>
      </c>
    </row>
    <row r="3" spans="1:15" x14ac:dyDescent="0.25">
      <c r="A3" t="s">
        <v>6</v>
      </c>
      <c r="B3">
        <f>COUNTIF(ENERO!$D$2:$D$32,Valores!$A3)</f>
        <v>0</v>
      </c>
      <c r="C3">
        <f>COUNTIF(FEBRERO!$D$2:$D$32,Valores!$A3)</f>
        <v>0</v>
      </c>
      <c r="D3">
        <f>COUNTIF(MARZO!$D$2:$D$32,Valores!$A3)</f>
        <v>0</v>
      </c>
      <c r="E3">
        <f>COUNTIF(ABRIL!$D$2:$D$32,Valores!$A3)</f>
        <v>0</v>
      </c>
      <c r="F3">
        <f>COUNTIF(MAYO!$D$2:$D$32,Valores!$A3)</f>
        <v>0</v>
      </c>
      <c r="G3">
        <f>COUNTIF(JUNIO!$D$2:$D$32,Valores!$A3)</f>
        <v>0</v>
      </c>
      <c r="H3">
        <f>COUNTIF(JULIO!$D$2:$D$32,Valores!$A3)</f>
        <v>0</v>
      </c>
      <c r="I3">
        <f>COUNTIF(AGOSTO!$D$2:$D$32,Valores!$A3)</f>
        <v>0</v>
      </c>
      <c r="J3">
        <f>COUNTIF(SEPTIEMBRE!$D$2:$D$32,Valores!$A3)</f>
        <v>0</v>
      </c>
      <c r="K3">
        <f>COUNTIF(OCTUBRE!$D$2:$D$32,Valores!$A3)</f>
        <v>0</v>
      </c>
      <c r="L3">
        <f>COUNTIF(NOVIEMBRE!$D$2:$D$32,Valores!$A3)</f>
        <v>0</v>
      </c>
      <c r="M3">
        <f>COUNTIF(DICIEMBRE!$D$2:$D$32,Valores!$A3)</f>
        <v>0</v>
      </c>
    </row>
    <row r="4" spans="1:15" x14ac:dyDescent="0.25">
      <c r="A4" t="s">
        <v>2</v>
      </c>
      <c r="B4">
        <f>COUNTIF(ENERO!$D$2:$D$32,Valores!$A4)</f>
        <v>8</v>
      </c>
      <c r="C4">
        <f>COUNTIF(FEBRERO!$D$2:$D$32,Valores!$A4)</f>
        <v>9</v>
      </c>
      <c r="D4">
        <f>COUNTIF(MARZO!$D$2:$D$32,Valores!$A4)</f>
        <v>9</v>
      </c>
      <c r="E4">
        <f>COUNTIF(ABRIL!$D$2:$D$32,Valores!$A4)</f>
        <v>8</v>
      </c>
      <c r="F4">
        <f>COUNTIF(MAYO!$D$2:$D$32,Valores!$A4)</f>
        <v>10</v>
      </c>
      <c r="G4">
        <f>COUNTIF(JUNIO!$D$2:$D$32,Valores!$A4)</f>
        <v>8</v>
      </c>
      <c r="H4">
        <f>COUNTIF(JULIO!$D$2:$D$32,Valores!$A4)</f>
        <v>8</v>
      </c>
      <c r="I4">
        <f>COUNTIF(AGOSTO!$D$2:$D$32,Valores!$A4)</f>
        <v>10</v>
      </c>
      <c r="J4">
        <f>COUNTIF(SEPTIEMBRE!$D$2:$D$32,Valores!$A4)</f>
        <v>8</v>
      </c>
      <c r="K4">
        <f>COUNTIF(OCTUBRE!$D$2:$D$32,Valores!$A4)</f>
        <v>9</v>
      </c>
      <c r="L4">
        <f>COUNTIF(NOVIEMBRE!$D$2:$D$32,Valores!$A4)</f>
        <v>9</v>
      </c>
      <c r="M4">
        <f>COUNTIF(DICIEMBRE!$D$2:$D$32,Valores!$A4)</f>
        <v>8</v>
      </c>
    </row>
    <row r="5" spans="1:15" x14ac:dyDescent="0.25">
      <c r="A5" t="s">
        <v>3</v>
      </c>
      <c r="B5">
        <f>COUNTIF(ENERO!$D$2:$D$32,Valores!$A5)</f>
        <v>2</v>
      </c>
      <c r="C5">
        <f>COUNTIF(FEBRERO!$D$2:$D$32,Valores!$A5)</f>
        <v>0</v>
      </c>
      <c r="D5">
        <f>COUNTIF(MARZO!$D$2:$D$32,Valores!$A5)</f>
        <v>0</v>
      </c>
      <c r="E5">
        <f>COUNTIF(ABRIL!$D$2:$D$32,Valores!$A5)</f>
        <v>1</v>
      </c>
      <c r="F5">
        <f>COUNTIF(MAYO!$D$2:$D$32,Valores!$A5)</f>
        <v>1</v>
      </c>
      <c r="G5">
        <f>COUNTIF(JUNIO!$D$2:$D$32,Valores!$A5)</f>
        <v>0</v>
      </c>
      <c r="H5">
        <f>COUNTIF(JULIO!$D$2:$D$32,Valores!$A5)</f>
        <v>0</v>
      </c>
      <c r="I5">
        <f>COUNTIF(AGOSTO!$D$2:$D$32,Valores!$A5)</f>
        <v>0</v>
      </c>
      <c r="J5">
        <f>COUNTIF(SEPTIEMBRE!$D$2:$D$32,Valores!$A5)</f>
        <v>0</v>
      </c>
      <c r="K5">
        <f>COUNTIF(OCTUBRE!$D$2:$D$32,Valores!$A5)</f>
        <v>1</v>
      </c>
      <c r="L5">
        <f>COUNTIF(NOVIEMBRE!$D$2:$D$32,Valores!$A5)</f>
        <v>0</v>
      </c>
      <c r="M5">
        <f>COUNTIF(DICIEMBRE!$D$2:$D$32,Valores!$A5)</f>
        <v>2</v>
      </c>
    </row>
    <row r="6" spans="1:15" x14ac:dyDescent="0.25">
      <c r="A6" t="s">
        <v>4</v>
      </c>
      <c r="B6">
        <f>COUNTIF(ENERO!$D$2:$D$32,Valores!$A6)</f>
        <v>0</v>
      </c>
      <c r="C6">
        <f>COUNTIF(FEBRERO!$D$2:$D$32,Valores!$A6)</f>
        <v>0</v>
      </c>
      <c r="D6">
        <f>COUNTIF(MARZO!$D$2:$D$32,Valores!$A6)</f>
        <v>0</v>
      </c>
      <c r="E6">
        <f>COUNTIF(ABRIL!$D$2:$D$32,Valores!$A6)</f>
        <v>0</v>
      </c>
      <c r="F6">
        <f>COUNTIF(MAYO!$D$2:$D$32,Valores!$A6)</f>
        <v>0</v>
      </c>
      <c r="G6">
        <f>COUNTIF(JUNIO!$D$2:$D$32,Valores!$A6)</f>
        <v>0</v>
      </c>
      <c r="H6">
        <f>COUNTIF(JULIO!$D$2:$D$32,Valores!$A6)</f>
        <v>0</v>
      </c>
      <c r="I6">
        <f>COUNTIF(AGOSTO!$D$2:$D$32,Valores!$A6)</f>
        <v>0</v>
      </c>
      <c r="J6">
        <f>COUNTIF(SEPTIEMBRE!$D$2:$D$32,Valores!$A6)</f>
        <v>0</v>
      </c>
      <c r="K6">
        <f>COUNTIF(OCTUBRE!$D$2:$D$32,Valores!$A6)</f>
        <v>0</v>
      </c>
      <c r="L6">
        <f>COUNTIF(NOVIEMBRE!$D$2:$D$32,Valores!$A6)</f>
        <v>0</v>
      </c>
      <c r="M6">
        <f>COUNTIF(DICIEMBRE!$D$2:$D$32,Valores!$A6)</f>
        <v>0</v>
      </c>
    </row>
    <row r="7" spans="1:15" x14ac:dyDescent="0.25">
      <c r="A7" t="s">
        <v>69</v>
      </c>
      <c r="B7">
        <f>COUNTIF(ENERO!$D$2:$D$32,Valores!$A7)</f>
        <v>0</v>
      </c>
      <c r="C7">
        <f>COUNTIF(FEBRERO!$D$2:$D$32,Valores!$A7)</f>
        <v>0</v>
      </c>
      <c r="D7">
        <f>COUNTIF(MARZO!$D$2:$D$32,Valores!$A7)</f>
        <v>0</v>
      </c>
      <c r="E7">
        <f>COUNTIF(ABRIL!$D$2:$D$32,Valores!$A7)</f>
        <v>0</v>
      </c>
      <c r="F7">
        <f>COUNTIF(MAYO!$D$2:$D$32,Valores!$A7)</f>
        <v>0</v>
      </c>
      <c r="G7">
        <f>COUNTIF(JUNIO!$D$2:$D$32,Valores!$A7)</f>
        <v>0</v>
      </c>
      <c r="H7">
        <f>COUNTIF(JULIO!$D$2:$D$32,Valores!$A7)</f>
        <v>0</v>
      </c>
      <c r="I7">
        <f>COUNTIF(AGOSTO!$D$2:$D$32,Valores!$A7)</f>
        <v>0</v>
      </c>
      <c r="J7">
        <f>COUNTIF(SEPTIEMBRE!$D$2:$D$32,Valores!$A7)</f>
        <v>0</v>
      </c>
      <c r="K7">
        <f>COUNTIF(OCTUBRE!$D$2:$D$32,Valores!$A7)</f>
        <v>0</v>
      </c>
      <c r="L7">
        <f>COUNTIF(NOVIEMBRE!$D$2:$D$32,Valores!$A7)</f>
        <v>0</v>
      </c>
      <c r="M7">
        <f>COUNTIF(DICIEMBRE!$D$2:$D$32,Valores!$A7)</f>
        <v>0</v>
      </c>
    </row>
    <row r="8" spans="1:15" s="2" customFormat="1" x14ac:dyDescent="0.25">
      <c r="A8" s="2" t="s">
        <v>26</v>
      </c>
      <c r="B8" s="2">
        <f>SUM(ENERO!$H:$H)+SUM(ENERO!$L:$L)</f>
        <v>0</v>
      </c>
      <c r="C8" s="2">
        <f>SUM(FEBRERO!$H:$H)+SUM(FEBRERO!$L:$L)</f>
        <v>0</v>
      </c>
      <c r="D8" s="2">
        <f>SUM(MARZO!$H:$H)+SUM(MARZO!$L:$L)</f>
        <v>0</v>
      </c>
      <c r="E8" s="2">
        <f>SUM(ABRIL!$H:$H)+SUM(ABRIL!$L:$L)</f>
        <v>0</v>
      </c>
      <c r="F8" s="2">
        <f>SUM(MAYO!$H:$H)+SUM(MAYO!$L:$L)</f>
        <v>0</v>
      </c>
      <c r="G8" s="2">
        <f>SUM(JUNIO!$H:$H)+SUM(JUNIO!$L:$L)</f>
        <v>0</v>
      </c>
      <c r="H8" s="2">
        <f>SUM(JULIO!$H:$H)+SUM(JULIO!$L:$L)</f>
        <v>0</v>
      </c>
      <c r="I8" s="2">
        <f>SUM(AGOSTO!$H:$H)+SUM(AGOSTO!$L:$L)</f>
        <v>0</v>
      </c>
      <c r="J8" s="2">
        <f>SUM(SEPTIEMBRE!$H:$H)+SUM(SEPTIEMBRE!$L:$L)</f>
        <v>0</v>
      </c>
      <c r="K8" s="2">
        <f>SUM(OCTUBRE!$H:$H)+SUM(OCTUBRE!$L:$L)</f>
        <v>0</v>
      </c>
      <c r="L8" s="2">
        <f>SUM(NOVIEMBRE!$H:$H)+SUM(NOVIEMBRE!$L:$L)</f>
        <v>0</v>
      </c>
      <c r="M8" s="2">
        <f>SUM(DICIEMBRE!$H:$H)+SUM(DICIEMBRE!$L:$L)</f>
        <v>0</v>
      </c>
    </row>
    <row r="9" spans="1:15" x14ac:dyDescent="0.25">
      <c r="A9" t="s">
        <v>47</v>
      </c>
    </row>
    <row r="10" spans="1:15" x14ac:dyDescent="0.25">
      <c r="A10">
        <v>1</v>
      </c>
      <c r="B10" s="25">
        <f>SUMIF(ENERO!$A$2:$A$32,Valores!$A10,ENERO!$H$2:$H$32)+SUMIF(ENERO!$A$2:$A$32,Valores!$A10,ENERO!$L$2:$L$32)</f>
        <v>0</v>
      </c>
      <c r="C10" s="25">
        <f ca="1">SUMIF(FEBRERO!$A$2:$A$32,Valores!$A10,FEBRERO!$H$2:$H$29)+SUMIF(FEBRERO!$A$2:$A$32,Valores!$A10,FEBRERO!$L$2:$L$32)</f>
        <v>0</v>
      </c>
      <c r="D10" s="25">
        <f>SUMIF(MARZO!$A$2:$A$32,Valores!$A10,MARZO!$H$2:$H$32)+SUMIF(MARZO!$A$2:$A$32,Valores!$A10,MARZO!$L$2:$L$32)</f>
        <v>0</v>
      </c>
      <c r="E10" s="25">
        <f ca="1">SUMIF(ABRIL!$A$2:$A$32,Valores!$A10,ABRIL!$H$2:$H$31)+SUMIF(ABRIL!$A$2:$A$32,Valores!$A10,ABRIL!$L$2:$L$32)</f>
        <v>0</v>
      </c>
      <c r="F10" s="25">
        <f>SUMIF(MAYO!$A$2:$A$32,Valores!$A10,MAYO!$H$2:$H$32)+SUMIF(MAYO!$A$2:$A$32,Valores!$A10,MAYO!$L$2:$L$32)</f>
        <v>0</v>
      </c>
      <c r="G10" s="25">
        <f ca="1">SUMIF(JUNIO!$A$2:$A$32,Valores!$A10,JUNIO!$H$2:$H$31)+SUMIF(JUNIO!$A$2:$A$32,Valores!$A10,JUNIO!$L$2:$L$32)</f>
        <v>0</v>
      </c>
      <c r="H10" s="25">
        <f>SUMIF(JULIO!$A$2:$A$32,Valores!$A10,JULIO!$H$2:$H$32)+SUMIF(JULIO!$A$2:$A$32,Valores!$A10,JULIO!$L$2:$L$32)</f>
        <v>0</v>
      </c>
      <c r="I10" s="25">
        <f>SUMIF(AGOSTO!$A$2:$A$32,Valores!$A10,AGOSTO!$H$2:$H$32)+SUMIF(AGOSTO!$A$2:$A$32,Valores!$A10,AGOSTO!$L$2:$L$32)</f>
        <v>0</v>
      </c>
      <c r="J10" s="25">
        <f ca="1">SUMIF(SEPTIEMBRE!$A$2:$A$32,Valores!$A10,SEPTIEMBRE!$H$2:$H$31)+SUMIF(SEPTIEMBRE!$A$2:$A$32,Valores!$A10,SEPTIEMBRE!$L$2:$L$32)</f>
        <v>0</v>
      </c>
      <c r="K10" s="25">
        <f>SUMIF(OCTUBRE!$A$2:$A$32,Valores!$A10,OCTUBRE!$H$2:$H$32)+SUMIF(OCTUBRE!$A$2:$A$32,Valores!$A10,OCTUBRE!$L$2:$L$32)</f>
        <v>0</v>
      </c>
      <c r="L10" s="25">
        <f ca="1">SUMIF(NOVIEMBRE!$A$2:$A$32,Valores!$A10,NOVIEMBRE!$H$2:$H$31)+SUMIF(NOVIEMBRE!$A$2:$A$32,Valores!$A10,NOVIEMBRE!$L$2:$L$32)</f>
        <v>0</v>
      </c>
      <c r="M10" s="25">
        <f>SUMIF(DICIEMBRE!$A$2:$A$32,Valores!$A10,DICIEMBRE!$H$2:$H$32)+SUMIF(DICIEMBRE!$A$2:$A$32,Valores!$A10,DICIEMBRE!$L$2:$L$32)</f>
        <v>0</v>
      </c>
      <c r="N10" s="2">
        <f ca="1">SUM(B10:M10)</f>
        <v>0</v>
      </c>
    </row>
    <row r="11" spans="1:15" x14ac:dyDescent="0.25">
      <c r="A11">
        <v>2</v>
      </c>
      <c r="B11" s="25">
        <f>SUMIF(ENERO!$A$2:$A$32,Valores!$A11,ENERO!$H$2:$H$32)+SUMIF(ENERO!$A$2:$A$32,Valores!$A11,ENERO!$L$2:$L$32)</f>
        <v>0</v>
      </c>
      <c r="C11" s="25">
        <f ca="1">SUMIF(FEBRERO!$A$2:$A$32,Valores!$A11,FEBRERO!$H$2:$H$29)+SUMIF(FEBRERO!$A$2:$A$32,Valores!$A11,FEBRERO!$L$2:$L$32)</f>
        <v>0</v>
      </c>
      <c r="D11" s="25">
        <f>SUMIF(MARZO!$A$2:$A$32,Valores!$A11,MARZO!$H$2:$H$32)+SUMIF(MARZO!$A$2:$A$32,Valores!$A11,MARZO!$L$2:$L$32)</f>
        <v>0</v>
      </c>
      <c r="E11" s="25">
        <f ca="1">SUMIF(ABRIL!$A$2:$A$32,Valores!$A11,ABRIL!$H$2:$H$31)+SUMIF(ABRIL!$A$2:$A$32,Valores!$A11,ABRIL!$L$2:$L$32)</f>
        <v>0</v>
      </c>
      <c r="F11" s="25">
        <f>SUMIF(MAYO!$A$2:$A$32,Valores!$A11,MAYO!$H$2:$H$32)+SUMIF(MAYO!$A$2:$A$32,Valores!$A11,MAYO!$L$2:$L$32)</f>
        <v>0</v>
      </c>
      <c r="G11" s="25">
        <f ca="1">SUMIF(JUNIO!$A$2:$A$32,Valores!$A11,JUNIO!$H$2:$H$31)+SUMIF(JUNIO!$A$2:$A$32,Valores!$A11,JUNIO!$L$2:$L$32)</f>
        <v>0</v>
      </c>
      <c r="H11" s="25">
        <f>SUMIF(JULIO!$A$2:$A$32,Valores!$A11,JULIO!$H$2:$H$32)+SUMIF(JULIO!$A$2:$A$32,Valores!$A11,JULIO!$L$2:$L$32)</f>
        <v>0</v>
      </c>
      <c r="I11" s="25">
        <f>SUMIF(AGOSTO!$A$2:$A$32,Valores!$A11,AGOSTO!$H$2:$H$32)+SUMIF(AGOSTO!$A$2:$A$32,Valores!$A11,AGOSTO!$L$2:$L$32)</f>
        <v>0</v>
      </c>
      <c r="J11" s="25">
        <f ca="1">SUMIF(SEPTIEMBRE!$A$2:$A$32,Valores!$A11,SEPTIEMBRE!$H$2:$H$31)+SUMIF(SEPTIEMBRE!$A$2:$A$32,Valores!$A11,SEPTIEMBRE!$L$2:$L$32)</f>
        <v>0</v>
      </c>
      <c r="K11" s="25">
        <f>SUMIF(OCTUBRE!$A$2:$A$32,Valores!$A11,OCTUBRE!$H$2:$H$32)+SUMIF(OCTUBRE!$A$2:$A$32,Valores!$A11,OCTUBRE!$L$2:$L$32)</f>
        <v>0</v>
      </c>
      <c r="L11" s="25">
        <f ca="1">SUMIF(NOVIEMBRE!$A$2:$A$32,Valores!$A11,NOVIEMBRE!$H$2:$H$31)+SUMIF(NOVIEMBRE!$A$2:$A$32,Valores!$A11,NOVIEMBRE!$L$2:$L$32)</f>
        <v>0</v>
      </c>
      <c r="M11" s="25">
        <f>SUMIF(DICIEMBRE!$A$2:$A$32,Valores!$A11,DICIEMBRE!$H$2:$H$32)+SUMIF(DICIEMBRE!$A$2:$A$32,Valores!$A11,DICIEMBRE!$L$2:$L$32)</f>
        <v>0</v>
      </c>
      <c r="N11" s="2">
        <f t="shared" ref="N11:N62" ca="1" si="0">SUM(B11:M11)</f>
        <v>0</v>
      </c>
    </row>
    <row r="12" spans="1:15" x14ac:dyDescent="0.25">
      <c r="A12">
        <v>3</v>
      </c>
      <c r="B12" s="25">
        <f>SUMIF(ENERO!$A$2:$A$32,Valores!$A12,ENERO!$H$2:$H$32)+SUMIF(ENERO!$A$2:$A$32,Valores!$A12,ENERO!$L$2:$L$32)</f>
        <v>0</v>
      </c>
      <c r="C12" s="25">
        <f ca="1">SUMIF(FEBRERO!$A$2:$A$32,Valores!$A12,FEBRERO!$H$2:$H$29)+SUMIF(FEBRERO!$A$2:$A$32,Valores!$A12,FEBRERO!$L$2:$L$32)</f>
        <v>0</v>
      </c>
      <c r="D12" s="25">
        <f>SUMIF(MARZO!$A$2:$A$32,Valores!$A12,MARZO!$H$2:$H$32)+SUMIF(MARZO!$A$2:$A$32,Valores!$A12,MARZO!$L$2:$L$32)</f>
        <v>0</v>
      </c>
      <c r="E12" s="25">
        <f ca="1">SUMIF(ABRIL!$A$2:$A$32,Valores!$A12,ABRIL!$H$2:$H$31)+SUMIF(ABRIL!$A$2:$A$32,Valores!$A12,ABRIL!$L$2:$L$32)</f>
        <v>0</v>
      </c>
      <c r="F12" s="25">
        <f>SUMIF(MAYO!$A$2:$A$32,Valores!$A12,MAYO!$H$2:$H$32)+SUMIF(MAYO!$A$2:$A$32,Valores!$A12,MAYO!$L$2:$L$32)</f>
        <v>0</v>
      </c>
      <c r="G12" s="25">
        <f ca="1">SUMIF(JUNIO!$A$2:$A$32,Valores!$A12,JUNIO!$H$2:$H$31)+SUMIF(JUNIO!$A$2:$A$32,Valores!$A12,JUNIO!$L$2:$L$32)</f>
        <v>0</v>
      </c>
      <c r="H12" s="25">
        <f>SUMIF(JULIO!$A$2:$A$32,Valores!$A12,JULIO!$H$2:$H$32)+SUMIF(JULIO!$A$2:$A$32,Valores!$A12,JULIO!$L$2:$L$32)</f>
        <v>0</v>
      </c>
      <c r="I12" s="25">
        <f>SUMIF(AGOSTO!$A$2:$A$32,Valores!$A12,AGOSTO!$H$2:$H$32)+SUMIF(AGOSTO!$A$2:$A$32,Valores!$A12,AGOSTO!$L$2:$L$32)</f>
        <v>0</v>
      </c>
      <c r="J12" s="25">
        <f ca="1">SUMIF(SEPTIEMBRE!$A$2:$A$32,Valores!$A12,SEPTIEMBRE!$H$2:$H$31)+SUMIF(SEPTIEMBRE!$A$2:$A$32,Valores!$A12,SEPTIEMBRE!$L$2:$L$32)</f>
        <v>0</v>
      </c>
      <c r="K12" s="25">
        <f>SUMIF(OCTUBRE!$A$2:$A$32,Valores!$A12,OCTUBRE!$H$2:$H$32)+SUMIF(OCTUBRE!$A$2:$A$32,Valores!$A12,OCTUBRE!$L$2:$L$32)</f>
        <v>0</v>
      </c>
      <c r="L12" s="25">
        <f ca="1">SUMIF(NOVIEMBRE!$A$2:$A$32,Valores!$A12,NOVIEMBRE!$H$2:$H$31)+SUMIF(NOVIEMBRE!$A$2:$A$32,Valores!$A12,NOVIEMBRE!$L$2:$L$32)</f>
        <v>0</v>
      </c>
      <c r="M12" s="25">
        <f>SUMIF(DICIEMBRE!$A$2:$A$32,Valores!$A12,DICIEMBRE!$H$2:$H$32)+SUMIF(DICIEMBRE!$A$2:$A$32,Valores!$A12,DICIEMBRE!$L$2:$L$32)</f>
        <v>0</v>
      </c>
      <c r="N12" s="2">
        <f t="shared" ca="1" si="0"/>
        <v>0</v>
      </c>
    </row>
    <row r="13" spans="1:15" x14ac:dyDescent="0.25">
      <c r="A13">
        <v>4</v>
      </c>
      <c r="B13" s="25">
        <f>SUMIF(ENERO!$A$2:$A$32,Valores!$A13,ENERO!$H$2:$H$32)+SUMIF(ENERO!$A$2:$A$32,Valores!$A13,ENERO!$L$2:$L$32)</f>
        <v>0</v>
      </c>
      <c r="C13" s="25">
        <f ca="1">SUMIF(FEBRERO!$A$2:$A$32,Valores!$A13,FEBRERO!$H$2:$H$29)+SUMIF(FEBRERO!$A$2:$A$32,Valores!$A13,FEBRERO!$L$2:$L$32)</f>
        <v>0</v>
      </c>
      <c r="D13" s="25">
        <f>SUMIF(MARZO!$A$2:$A$32,Valores!$A13,MARZO!$H$2:$H$32)+SUMIF(MARZO!$A$2:$A$32,Valores!$A13,MARZO!$L$2:$L$32)</f>
        <v>0</v>
      </c>
      <c r="E13" s="25">
        <f ca="1">SUMIF(ABRIL!$A$2:$A$32,Valores!$A13,ABRIL!$H$2:$H$31)+SUMIF(ABRIL!$A$2:$A$32,Valores!$A13,ABRIL!$L$2:$L$32)</f>
        <v>0</v>
      </c>
      <c r="F13" s="25">
        <f>SUMIF(MAYO!$A$2:$A$32,Valores!$A13,MAYO!$H$2:$H$32)+SUMIF(MAYO!$A$2:$A$32,Valores!$A13,MAYO!$L$2:$L$32)</f>
        <v>0</v>
      </c>
      <c r="G13" s="25">
        <f ca="1">SUMIF(JUNIO!$A$2:$A$32,Valores!$A13,JUNIO!$H$2:$H$31)+SUMIF(JUNIO!$A$2:$A$32,Valores!$A13,JUNIO!$L$2:$L$32)</f>
        <v>0</v>
      </c>
      <c r="H13" s="25">
        <f>SUMIF(JULIO!$A$2:$A$32,Valores!$A13,JULIO!$H$2:$H$32)+SUMIF(JULIO!$A$2:$A$32,Valores!$A13,JULIO!$L$2:$L$32)</f>
        <v>0</v>
      </c>
      <c r="I13" s="25">
        <f>SUMIF(AGOSTO!$A$2:$A$32,Valores!$A13,AGOSTO!$H$2:$H$32)+SUMIF(AGOSTO!$A$2:$A$32,Valores!$A13,AGOSTO!$L$2:$L$32)</f>
        <v>0</v>
      </c>
      <c r="J13" s="25">
        <f ca="1">SUMIF(SEPTIEMBRE!$A$2:$A$32,Valores!$A13,SEPTIEMBRE!$H$2:$H$31)+SUMIF(SEPTIEMBRE!$A$2:$A$32,Valores!$A13,SEPTIEMBRE!$L$2:$L$32)</f>
        <v>0</v>
      </c>
      <c r="K13" s="25">
        <f>SUMIF(OCTUBRE!$A$2:$A$32,Valores!$A13,OCTUBRE!$H$2:$H$32)+SUMIF(OCTUBRE!$A$2:$A$32,Valores!$A13,OCTUBRE!$L$2:$L$32)</f>
        <v>0</v>
      </c>
      <c r="L13" s="25">
        <f ca="1">SUMIF(NOVIEMBRE!$A$2:$A$32,Valores!$A13,NOVIEMBRE!$H$2:$H$31)+SUMIF(NOVIEMBRE!$A$2:$A$32,Valores!$A13,NOVIEMBRE!$L$2:$L$32)</f>
        <v>0</v>
      </c>
      <c r="M13" s="25">
        <f>SUMIF(DICIEMBRE!$A$2:$A$32,Valores!$A13,DICIEMBRE!$H$2:$H$32)+SUMIF(DICIEMBRE!$A$2:$A$32,Valores!$A13,DICIEMBRE!$L$2:$L$32)</f>
        <v>0</v>
      </c>
      <c r="N13" s="2">
        <f t="shared" ca="1" si="0"/>
        <v>0</v>
      </c>
    </row>
    <row r="14" spans="1:15" x14ac:dyDescent="0.25">
      <c r="A14">
        <v>5</v>
      </c>
      <c r="B14" s="25">
        <f>SUMIF(ENERO!$A$2:$A$32,Valores!$A14,ENERO!$H$2:$H$32)+SUMIF(ENERO!$A$2:$A$32,Valores!$A14,ENERO!$L$2:$L$32)</f>
        <v>0</v>
      </c>
      <c r="C14" s="25">
        <f ca="1">SUMIF(FEBRERO!$A$2:$A$32,Valores!$A14,FEBRERO!$H$2:$H$29)+SUMIF(FEBRERO!$A$2:$A$32,Valores!$A14,FEBRERO!$L$2:$L$32)</f>
        <v>0</v>
      </c>
      <c r="D14" s="25">
        <f>SUMIF(MARZO!$A$2:$A$32,Valores!$A14,MARZO!$H$2:$H$32)+SUMIF(MARZO!$A$2:$A$32,Valores!$A14,MARZO!$L$2:$L$32)</f>
        <v>0</v>
      </c>
      <c r="E14" s="25">
        <f ca="1">SUMIF(ABRIL!$A$2:$A$32,Valores!$A14,ABRIL!$H$2:$H$31)+SUMIF(ABRIL!$A$2:$A$32,Valores!$A14,ABRIL!$L$2:$L$32)</f>
        <v>0</v>
      </c>
      <c r="F14" s="25">
        <f>SUMIF(MAYO!$A$2:$A$32,Valores!$A14,MAYO!$H$2:$H$32)+SUMIF(MAYO!$A$2:$A$32,Valores!$A14,MAYO!$L$2:$L$32)</f>
        <v>0</v>
      </c>
      <c r="G14" s="25">
        <f ca="1">SUMIF(JUNIO!$A$2:$A$32,Valores!$A14,JUNIO!$H$2:$H$31)+SUMIF(JUNIO!$A$2:$A$32,Valores!$A14,JUNIO!$L$2:$L$32)</f>
        <v>0</v>
      </c>
      <c r="H14" s="25">
        <f>SUMIF(JULIO!$A$2:$A$32,Valores!$A14,JULIO!$H$2:$H$32)+SUMIF(JULIO!$A$2:$A$32,Valores!$A14,JULIO!$L$2:$L$32)</f>
        <v>0</v>
      </c>
      <c r="I14" s="25">
        <f>SUMIF(AGOSTO!$A$2:$A$32,Valores!$A14,AGOSTO!$H$2:$H$32)+SUMIF(AGOSTO!$A$2:$A$32,Valores!$A14,AGOSTO!$L$2:$L$32)</f>
        <v>0</v>
      </c>
      <c r="J14" s="25">
        <f ca="1">SUMIF(SEPTIEMBRE!$A$2:$A$32,Valores!$A14,SEPTIEMBRE!$H$2:$H$31)+SUMIF(SEPTIEMBRE!$A$2:$A$32,Valores!$A14,SEPTIEMBRE!$L$2:$L$32)</f>
        <v>0</v>
      </c>
      <c r="K14" s="25">
        <f>SUMIF(OCTUBRE!$A$2:$A$32,Valores!$A14,OCTUBRE!$H$2:$H$32)+SUMIF(OCTUBRE!$A$2:$A$32,Valores!$A14,OCTUBRE!$L$2:$L$32)</f>
        <v>0</v>
      </c>
      <c r="L14" s="25">
        <f ca="1">SUMIF(NOVIEMBRE!$A$2:$A$32,Valores!$A14,NOVIEMBRE!$H$2:$H$31)+SUMIF(NOVIEMBRE!$A$2:$A$32,Valores!$A14,NOVIEMBRE!$L$2:$L$32)</f>
        <v>0</v>
      </c>
      <c r="M14" s="25">
        <f>SUMIF(DICIEMBRE!$A$2:$A$32,Valores!$A14,DICIEMBRE!$H$2:$H$32)+SUMIF(DICIEMBRE!$A$2:$A$32,Valores!$A14,DICIEMBRE!$L$2:$L$32)</f>
        <v>0</v>
      </c>
      <c r="N14" s="2">
        <f t="shared" ca="1" si="0"/>
        <v>0</v>
      </c>
    </row>
    <row r="15" spans="1:15" x14ac:dyDescent="0.25">
      <c r="A15">
        <v>6</v>
      </c>
      <c r="B15" s="25">
        <f>SUMIF(ENERO!$A$2:$A$32,Valores!$A15,ENERO!$H$2:$H$32)+SUMIF(ENERO!$A$2:$A$32,Valores!$A15,ENERO!$L$2:$L$32)</f>
        <v>0</v>
      </c>
      <c r="C15" s="25">
        <f ca="1">SUMIF(FEBRERO!$A$2:$A$32,Valores!$A15,FEBRERO!$H$2:$H$29)+SUMIF(FEBRERO!$A$2:$A$32,Valores!$A15,FEBRERO!$L$2:$L$32)</f>
        <v>0</v>
      </c>
      <c r="D15" s="25">
        <f>SUMIF(MARZO!$A$2:$A$32,Valores!$A15,MARZO!$H$2:$H$32)+SUMIF(MARZO!$A$2:$A$32,Valores!$A15,MARZO!$L$2:$L$32)</f>
        <v>0</v>
      </c>
      <c r="E15" s="25">
        <f ca="1">SUMIF(ABRIL!$A$2:$A$32,Valores!$A15,ABRIL!$H$2:$H$31)+SUMIF(ABRIL!$A$2:$A$32,Valores!$A15,ABRIL!$L$2:$L$32)</f>
        <v>0</v>
      </c>
      <c r="F15" s="25">
        <f>SUMIF(MAYO!$A$2:$A$32,Valores!$A15,MAYO!$H$2:$H$32)+SUMIF(MAYO!$A$2:$A$32,Valores!$A15,MAYO!$L$2:$L$32)</f>
        <v>0</v>
      </c>
      <c r="G15" s="25">
        <f ca="1">SUMIF(JUNIO!$A$2:$A$32,Valores!$A15,JUNIO!$H$2:$H$31)+SUMIF(JUNIO!$A$2:$A$32,Valores!$A15,JUNIO!$L$2:$L$32)</f>
        <v>0</v>
      </c>
      <c r="H15" s="25">
        <f>SUMIF(JULIO!$A$2:$A$32,Valores!$A15,JULIO!$H$2:$H$32)+SUMIF(JULIO!$A$2:$A$32,Valores!$A15,JULIO!$L$2:$L$32)</f>
        <v>0</v>
      </c>
      <c r="I15" s="25">
        <f>SUMIF(AGOSTO!$A$2:$A$32,Valores!$A15,AGOSTO!$H$2:$H$32)+SUMIF(AGOSTO!$A$2:$A$32,Valores!$A15,AGOSTO!$L$2:$L$32)</f>
        <v>0</v>
      </c>
      <c r="J15" s="25">
        <f ca="1">SUMIF(SEPTIEMBRE!$A$2:$A$32,Valores!$A15,SEPTIEMBRE!$H$2:$H$31)+SUMIF(SEPTIEMBRE!$A$2:$A$32,Valores!$A15,SEPTIEMBRE!$L$2:$L$32)</f>
        <v>0</v>
      </c>
      <c r="K15" s="25">
        <f>SUMIF(OCTUBRE!$A$2:$A$32,Valores!$A15,OCTUBRE!$H$2:$H$32)+SUMIF(OCTUBRE!$A$2:$A$32,Valores!$A15,OCTUBRE!$L$2:$L$32)</f>
        <v>0</v>
      </c>
      <c r="L15" s="25">
        <f ca="1">SUMIF(NOVIEMBRE!$A$2:$A$32,Valores!$A15,NOVIEMBRE!$H$2:$H$31)+SUMIF(NOVIEMBRE!$A$2:$A$32,Valores!$A15,NOVIEMBRE!$L$2:$L$32)</f>
        <v>0</v>
      </c>
      <c r="M15" s="25">
        <f>SUMIF(DICIEMBRE!$A$2:$A$32,Valores!$A15,DICIEMBRE!$H$2:$H$32)+SUMIF(DICIEMBRE!$A$2:$A$32,Valores!$A15,DICIEMBRE!$L$2:$L$32)</f>
        <v>0</v>
      </c>
      <c r="N15" s="2">
        <f t="shared" ca="1" si="0"/>
        <v>0</v>
      </c>
    </row>
    <row r="16" spans="1:15" x14ac:dyDescent="0.25">
      <c r="A16">
        <v>7</v>
      </c>
      <c r="B16" s="25">
        <f>SUMIF(ENERO!$A$2:$A$32,Valores!$A16,ENERO!$H$2:$H$32)+SUMIF(ENERO!$A$2:$A$32,Valores!$A16,ENERO!$L$2:$L$32)</f>
        <v>0</v>
      </c>
      <c r="C16" s="25">
        <f ca="1">SUMIF(FEBRERO!$A$2:$A$32,Valores!$A16,FEBRERO!$H$2:$H$29)+SUMIF(FEBRERO!$A$2:$A$32,Valores!$A16,FEBRERO!$L$2:$L$32)</f>
        <v>0</v>
      </c>
      <c r="D16" s="25">
        <f>SUMIF(MARZO!$A$2:$A$32,Valores!$A16,MARZO!$H$2:$H$32)+SUMIF(MARZO!$A$2:$A$32,Valores!$A16,MARZO!$L$2:$L$32)</f>
        <v>0</v>
      </c>
      <c r="E16" s="25">
        <f ca="1">SUMIF(ABRIL!$A$2:$A$32,Valores!$A16,ABRIL!$H$2:$H$31)+SUMIF(ABRIL!$A$2:$A$32,Valores!$A16,ABRIL!$L$2:$L$32)</f>
        <v>0</v>
      </c>
      <c r="F16" s="25">
        <f>SUMIF(MAYO!$A$2:$A$32,Valores!$A16,MAYO!$H$2:$H$32)+SUMIF(MAYO!$A$2:$A$32,Valores!$A16,MAYO!$L$2:$L$32)</f>
        <v>0</v>
      </c>
      <c r="G16" s="25">
        <f ca="1">SUMIF(JUNIO!$A$2:$A$32,Valores!$A16,JUNIO!$H$2:$H$31)+SUMIF(JUNIO!$A$2:$A$32,Valores!$A16,JUNIO!$L$2:$L$32)</f>
        <v>0</v>
      </c>
      <c r="H16" s="25">
        <f>SUMIF(JULIO!$A$2:$A$32,Valores!$A16,JULIO!$H$2:$H$32)+SUMIF(JULIO!$A$2:$A$32,Valores!$A16,JULIO!$L$2:$L$32)</f>
        <v>0</v>
      </c>
      <c r="I16" s="25">
        <f>SUMIF(AGOSTO!$A$2:$A$32,Valores!$A16,AGOSTO!$H$2:$H$32)+SUMIF(AGOSTO!$A$2:$A$32,Valores!$A16,AGOSTO!$L$2:$L$32)</f>
        <v>0</v>
      </c>
      <c r="J16" s="25">
        <f ca="1">SUMIF(SEPTIEMBRE!$A$2:$A$32,Valores!$A16,SEPTIEMBRE!$H$2:$H$31)+SUMIF(SEPTIEMBRE!$A$2:$A$32,Valores!$A16,SEPTIEMBRE!$L$2:$L$32)</f>
        <v>0</v>
      </c>
      <c r="K16" s="25">
        <f>SUMIF(OCTUBRE!$A$2:$A$32,Valores!$A16,OCTUBRE!$H$2:$H$32)+SUMIF(OCTUBRE!$A$2:$A$32,Valores!$A16,OCTUBRE!$L$2:$L$32)</f>
        <v>0</v>
      </c>
      <c r="L16" s="25">
        <f ca="1">SUMIF(NOVIEMBRE!$A$2:$A$32,Valores!$A16,NOVIEMBRE!$H$2:$H$31)+SUMIF(NOVIEMBRE!$A$2:$A$32,Valores!$A16,NOVIEMBRE!$L$2:$L$32)</f>
        <v>0</v>
      </c>
      <c r="M16" s="25">
        <f>SUMIF(DICIEMBRE!$A$2:$A$32,Valores!$A16,DICIEMBRE!$H$2:$H$32)+SUMIF(DICIEMBRE!$A$2:$A$32,Valores!$A16,DICIEMBRE!$L$2:$L$32)</f>
        <v>0</v>
      </c>
      <c r="N16" s="2">
        <f t="shared" ca="1" si="0"/>
        <v>0</v>
      </c>
    </row>
    <row r="17" spans="1:14" x14ac:dyDescent="0.25">
      <c r="A17">
        <v>8</v>
      </c>
      <c r="B17" s="25">
        <f>SUMIF(ENERO!$A$2:$A$32,Valores!$A17,ENERO!$H$2:$H$32)+SUMIF(ENERO!$A$2:$A$32,Valores!$A17,ENERO!$L$2:$L$32)</f>
        <v>0</v>
      </c>
      <c r="C17" s="25">
        <f ca="1">SUMIF(FEBRERO!$A$2:$A$32,Valores!$A17,FEBRERO!$H$2:$H$29)+SUMIF(FEBRERO!$A$2:$A$32,Valores!$A17,FEBRERO!$L$2:$L$32)</f>
        <v>0</v>
      </c>
      <c r="D17" s="25">
        <f>SUMIF(MARZO!$A$2:$A$32,Valores!$A17,MARZO!$H$2:$H$32)+SUMIF(MARZO!$A$2:$A$32,Valores!$A17,MARZO!$L$2:$L$32)</f>
        <v>0</v>
      </c>
      <c r="E17" s="25">
        <f ca="1">SUMIF(ABRIL!$A$2:$A$32,Valores!$A17,ABRIL!$H$2:$H$31)+SUMIF(ABRIL!$A$2:$A$32,Valores!$A17,ABRIL!$L$2:$L$32)</f>
        <v>0</v>
      </c>
      <c r="F17" s="25">
        <f>SUMIF(MAYO!$A$2:$A$32,Valores!$A17,MAYO!$H$2:$H$32)+SUMIF(MAYO!$A$2:$A$32,Valores!$A17,MAYO!$L$2:$L$32)</f>
        <v>0</v>
      </c>
      <c r="G17" s="25">
        <f ca="1">SUMIF(JUNIO!$A$2:$A$32,Valores!$A17,JUNIO!$H$2:$H$31)+SUMIF(JUNIO!$A$2:$A$32,Valores!$A17,JUNIO!$L$2:$L$32)</f>
        <v>0</v>
      </c>
      <c r="H17" s="25">
        <f>SUMIF(JULIO!$A$2:$A$32,Valores!$A17,JULIO!$H$2:$H$32)+SUMIF(JULIO!$A$2:$A$32,Valores!$A17,JULIO!$L$2:$L$32)</f>
        <v>0</v>
      </c>
      <c r="I17" s="25">
        <f>SUMIF(AGOSTO!$A$2:$A$32,Valores!$A17,AGOSTO!$H$2:$H$32)+SUMIF(AGOSTO!$A$2:$A$32,Valores!$A17,AGOSTO!$L$2:$L$32)</f>
        <v>0</v>
      </c>
      <c r="J17" s="25">
        <f ca="1">SUMIF(SEPTIEMBRE!$A$2:$A$32,Valores!$A17,SEPTIEMBRE!$H$2:$H$31)+SUMIF(SEPTIEMBRE!$A$2:$A$32,Valores!$A17,SEPTIEMBRE!$L$2:$L$32)</f>
        <v>0</v>
      </c>
      <c r="K17" s="25">
        <f>SUMIF(OCTUBRE!$A$2:$A$32,Valores!$A17,OCTUBRE!$H$2:$H$32)+SUMIF(OCTUBRE!$A$2:$A$32,Valores!$A17,OCTUBRE!$L$2:$L$32)</f>
        <v>0</v>
      </c>
      <c r="L17" s="25">
        <f ca="1">SUMIF(NOVIEMBRE!$A$2:$A$32,Valores!$A17,NOVIEMBRE!$H$2:$H$31)+SUMIF(NOVIEMBRE!$A$2:$A$32,Valores!$A17,NOVIEMBRE!$L$2:$L$32)</f>
        <v>0</v>
      </c>
      <c r="M17" s="25">
        <f>SUMIF(DICIEMBRE!$A$2:$A$32,Valores!$A17,DICIEMBRE!$H$2:$H$32)+SUMIF(DICIEMBRE!$A$2:$A$32,Valores!$A17,DICIEMBRE!$L$2:$L$32)</f>
        <v>0</v>
      </c>
      <c r="N17" s="2">
        <f t="shared" ca="1" si="0"/>
        <v>0</v>
      </c>
    </row>
    <row r="18" spans="1:14" x14ac:dyDescent="0.25">
      <c r="A18">
        <v>9</v>
      </c>
      <c r="B18" s="25">
        <f>SUMIF(ENERO!$A$2:$A$32,Valores!$A18,ENERO!$H$2:$H$32)+SUMIF(ENERO!$A$2:$A$32,Valores!$A18,ENERO!$L$2:$L$32)</f>
        <v>0</v>
      </c>
      <c r="C18" s="25">
        <f ca="1">SUMIF(FEBRERO!$A$2:$A$32,Valores!$A18,FEBRERO!$H$2:$H$29)+SUMIF(FEBRERO!$A$2:$A$32,Valores!$A18,FEBRERO!$L$2:$L$32)</f>
        <v>0</v>
      </c>
      <c r="D18" s="25">
        <f>SUMIF(MARZO!$A$2:$A$32,Valores!$A18,MARZO!$H$2:$H$32)+SUMIF(MARZO!$A$2:$A$32,Valores!$A18,MARZO!$L$2:$L$32)</f>
        <v>0</v>
      </c>
      <c r="E18" s="25">
        <f ca="1">SUMIF(ABRIL!$A$2:$A$32,Valores!$A18,ABRIL!$H$2:$H$31)+SUMIF(ABRIL!$A$2:$A$32,Valores!$A18,ABRIL!$L$2:$L$32)</f>
        <v>0</v>
      </c>
      <c r="F18" s="25">
        <f>SUMIF(MAYO!$A$2:$A$32,Valores!$A18,MAYO!$H$2:$H$32)+SUMIF(MAYO!$A$2:$A$32,Valores!$A18,MAYO!$L$2:$L$32)</f>
        <v>0</v>
      </c>
      <c r="G18" s="25">
        <f ca="1">SUMIF(JUNIO!$A$2:$A$32,Valores!$A18,JUNIO!$H$2:$H$31)+SUMIF(JUNIO!$A$2:$A$32,Valores!$A18,JUNIO!$L$2:$L$32)</f>
        <v>0</v>
      </c>
      <c r="H18" s="25">
        <f>SUMIF(JULIO!$A$2:$A$32,Valores!$A18,JULIO!$H$2:$H$32)+SUMIF(JULIO!$A$2:$A$32,Valores!$A18,JULIO!$L$2:$L$32)</f>
        <v>0</v>
      </c>
      <c r="I18" s="25">
        <f>SUMIF(AGOSTO!$A$2:$A$32,Valores!$A18,AGOSTO!$H$2:$H$32)+SUMIF(AGOSTO!$A$2:$A$32,Valores!$A18,AGOSTO!$L$2:$L$32)</f>
        <v>0</v>
      </c>
      <c r="J18" s="25">
        <f ca="1">SUMIF(SEPTIEMBRE!$A$2:$A$32,Valores!$A18,SEPTIEMBRE!$H$2:$H$31)+SUMIF(SEPTIEMBRE!$A$2:$A$32,Valores!$A18,SEPTIEMBRE!$L$2:$L$32)</f>
        <v>0</v>
      </c>
      <c r="K18" s="25">
        <f>SUMIF(OCTUBRE!$A$2:$A$32,Valores!$A18,OCTUBRE!$H$2:$H$32)+SUMIF(OCTUBRE!$A$2:$A$32,Valores!$A18,OCTUBRE!$L$2:$L$32)</f>
        <v>0</v>
      </c>
      <c r="L18" s="25">
        <f ca="1">SUMIF(NOVIEMBRE!$A$2:$A$32,Valores!$A18,NOVIEMBRE!$H$2:$H$31)+SUMIF(NOVIEMBRE!$A$2:$A$32,Valores!$A18,NOVIEMBRE!$L$2:$L$32)</f>
        <v>0</v>
      </c>
      <c r="M18" s="25">
        <f>SUMIF(DICIEMBRE!$A$2:$A$32,Valores!$A18,DICIEMBRE!$H$2:$H$32)+SUMIF(DICIEMBRE!$A$2:$A$32,Valores!$A18,DICIEMBRE!$L$2:$L$32)</f>
        <v>0</v>
      </c>
      <c r="N18" s="2">
        <f t="shared" ca="1" si="0"/>
        <v>0</v>
      </c>
    </row>
    <row r="19" spans="1:14" x14ac:dyDescent="0.25">
      <c r="A19">
        <v>10</v>
      </c>
      <c r="B19" s="25">
        <f>SUMIF(ENERO!$A$2:$A$32,Valores!$A19,ENERO!$H$2:$H$32)+SUMIF(ENERO!$A$2:$A$32,Valores!$A19,ENERO!$L$2:$L$32)</f>
        <v>0</v>
      </c>
      <c r="C19" s="25">
        <f ca="1">SUMIF(FEBRERO!$A$2:$A$32,Valores!$A19,FEBRERO!$H$2:$H$29)+SUMIF(FEBRERO!$A$2:$A$32,Valores!$A19,FEBRERO!$L$2:$L$32)</f>
        <v>0</v>
      </c>
      <c r="D19" s="25">
        <f>SUMIF(MARZO!$A$2:$A$32,Valores!$A19,MARZO!$H$2:$H$32)+SUMIF(MARZO!$A$2:$A$32,Valores!$A19,MARZO!$L$2:$L$32)</f>
        <v>0</v>
      </c>
      <c r="E19" s="25">
        <f ca="1">SUMIF(ABRIL!$A$2:$A$32,Valores!$A19,ABRIL!$H$2:$H$31)+SUMIF(ABRIL!$A$2:$A$32,Valores!$A19,ABRIL!$L$2:$L$32)</f>
        <v>0</v>
      </c>
      <c r="F19" s="25">
        <f>SUMIF(MAYO!$A$2:$A$32,Valores!$A19,MAYO!$H$2:$H$32)+SUMIF(MAYO!$A$2:$A$32,Valores!$A19,MAYO!$L$2:$L$32)</f>
        <v>0</v>
      </c>
      <c r="G19" s="25">
        <f ca="1">SUMIF(JUNIO!$A$2:$A$32,Valores!$A19,JUNIO!$H$2:$H$31)+SUMIF(JUNIO!$A$2:$A$32,Valores!$A19,JUNIO!$L$2:$L$32)</f>
        <v>0</v>
      </c>
      <c r="H19" s="25">
        <f>SUMIF(JULIO!$A$2:$A$32,Valores!$A19,JULIO!$H$2:$H$32)+SUMIF(JULIO!$A$2:$A$32,Valores!$A19,JULIO!$L$2:$L$32)</f>
        <v>0</v>
      </c>
      <c r="I19" s="25">
        <f>SUMIF(AGOSTO!$A$2:$A$32,Valores!$A19,AGOSTO!$H$2:$H$32)+SUMIF(AGOSTO!$A$2:$A$32,Valores!$A19,AGOSTO!$L$2:$L$32)</f>
        <v>0</v>
      </c>
      <c r="J19" s="25">
        <f ca="1">SUMIF(SEPTIEMBRE!$A$2:$A$32,Valores!$A19,SEPTIEMBRE!$H$2:$H$31)+SUMIF(SEPTIEMBRE!$A$2:$A$32,Valores!$A19,SEPTIEMBRE!$L$2:$L$32)</f>
        <v>0</v>
      </c>
      <c r="K19" s="25">
        <f>SUMIF(OCTUBRE!$A$2:$A$32,Valores!$A19,OCTUBRE!$H$2:$H$32)+SUMIF(OCTUBRE!$A$2:$A$32,Valores!$A19,OCTUBRE!$L$2:$L$32)</f>
        <v>0</v>
      </c>
      <c r="L19" s="25">
        <f ca="1">SUMIF(NOVIEMBRE!$A$2:$A$32,Valores!$A19,NOVIEMBRE!$H$2:$H$31)+SUMIF(NOVIEMBRE!$A$2:$A$32,Valores!$A19,NOVIEMBRE!$L$2:$L$32)</f>
        <v>0</v>
      </c>
      <c r="M19" s="25">
        <f>SUMIF(DICIEMBRE!$A$2:$A$32,Valores!$A19,DICIEMBRE!$H$2:$H$32)+SUMIF(DICIEMBRE!$A$2:$A$32,Valores!$A19,DICIEMBRE!$L$2:$L$32)</f>
        <v>0</v>
      </c>
      <c r="N19" s="2">
        <f t="shared" ca="1" si="0"/>
        <v>0</v>
      </c>
    </row>
    <row r="20" spans="1:14" x14ac:dyDescent="0.25">
      <c r="A20">
        <v>11</v>
      </c>
      <c r="B20" s="25">
        <f>SUMIF(ENERO!$A$2:$A$32,Valores!$A20,ENERO!$H$2:$H$32)+SUMIF(ENERO!$A$2:$A$32,Valores!$A20,ENERO!$L$2:$L$32)</f>
        <v>0</v>
      </c>
      <c r="C20" s="25">
        <f ca="1">SUMIF(FEBRERO!$A$2:$A$32,Valores!$A20,FEBRERO!$H$2:$H$29)+SUMIF(FEBRERO!$A$2:$A$32,Valores!$A20,FEBRERO!$L$2:$L$32)</f>
        <v>0</v>
      </c>
      <c r="D20" s="25">
        <f>SUMIF(MARZO!$A$2:$A$32,Valores!$A20,MARZO!$H$2:$H$32)+SUMIF(MARZO!$A$2:$A$32,Valores!$A20,MARZO!$L$2:$L$32)</f>
        <v>0</v>
      </c>
      <c r="E20" s="25">
        <f ca="1">SUMIF(ABRIL!$A$2:$A$32,Valores!$A20,ABRIL!$H$2:$H$31)+SUMIF(ABRIL!$A$2:$A$32,Valores!$A20,ABRIL!$L$2:$L$32)</f>
        <v>0</v>
      </c>
      <c r="F20" s="25">
        <f>SUMIF(MAYO!$A$2:$A$32,Valores!$A20,MAYO!$H$2:$H$32)+SUMIF(MAYO!$A$2:$A$32,Valores!$A20,MAYO!$L$2:$L$32)</f>
        <v>0</v>
      </c>
      <c r="G20" s="25">
        <f ca="1">SUMIF(JUNIO!$A$2:$A$32,Valores!$A20,JUNIO!$H$2:$H$31)+SUMIF(JUNIO!$A$2:$A$32,Valores!$A20,JUNIO!$L$2:$L$32)</f>
        <v>0</v>
      </c>
      <c r="H20" s="25">
        <f>SUMIF(JULIO!$A$2:$A$32,Valores!$A20,JULIO!$H$2:$H$32)+SUMIF(JULIO!$A$2:$A$32,Valores!$A20,JULIO!$L$2:$L$32)</f>
        <v>0</v>
      </c>
      <c r="I20" s="25">
        <f>SUMIF(AGOSTO!$A$2:$A$32,Valores!$A20,AGOSTO!$H$2:$H$32)+SUMIF(AGOSTO!$A$2:$A$32,Valores!$A20,AGOSTO!$L$2:$L$32)</f>
        <v>0</v>
      </c>
      <c r="J20" s="25">
        <f ca="1">SUMIF(SEPTIEMBRE!$A$2:$A$32,Valores!$A20,SEPTIEMBRE!$H$2:$H$31)+SUMIF(SEPTIEMBRE!$A$2:$A$32,Valores!$A20,SEPTIEMBRE!$L$2:$L$32)</f>
        <v>0</v>
      </c>
      <c r="K20" s="25">
        <f>SUMIF(OCTUBRE!$A$2:$A$32,Valores!$A20,OCTUBRE!$H$2:$H$32)+SUMIF(OCTUBRE!$A$2:$A$32,Valores!$A20,OCTUBRE!$L$2:$L$32)</f>
        <v>0</v>
      </c>
      <c r="L20" s="25">
        <f ca="1">SUMIF(NOVIEMBRE!$A$2:$A$32,Valores!$A20,NOVIEMBRE!$H$2:$H$31)+SUMIF(NOVIEMBRE!$A$2:$A$32,Valores!$A20,NOVIEMBRE!$L$2:$L$32)</f>
        <v>0</v>
      </c>
      <c r="M20" s="25">
        <f>SUMIF(DICIEMBRE!$A$2:$A$32,Valores!$A20,DICIEMBRE!$H$2:$H$32)+SUMIF(DICIEMBRE!$A$2:$A$32,Valores!$A20,DICIEMBRE!$L$2:$L$32)</f>
        <v>0</v>
      </c>
      <c r="N20" s="2">
        <f t="shared" ca="1" si="0"/>
        <v>0</v>
      </c>
    </row>
    <row r="21" spans="1:14" x14ac:dyDescent="0.25">
      <c r="A21">
        <v>12</v>
      </c>
      <c r="B21" s="25">
        <f>SUMIF(ENERO!$A$2:$A$32,Valores!$A21,ENERO!$H$2:$H$32)+SUMIF(ENERO!$A$2:$A$32,Valores!$A21,ENERO!$L$2:$L$32)</f>
        <v>0</v>
      </c>
      <c r="C21" s="25">
        <f ca="1">SUMIF(FEBRERO!$A$2:$A$32,Valores!$A21,FEBRERO!$H$2:$H$29)+SUMIF(FEBRERO!$A$2:$A$32,Valores!$A21,FEBRERO!$L$2:$L$32)</f>
        <v>0</v>
      </c>
      <c r="D21" s="25">
        <f>SUMIF(MARZO!$A$2:$A$32,Valores!$A21,MARZO!$H$2:$H$32)+SUMIF(MARZO!$A$2:$A$32,Valores!$A21,MARZO!$L$2:$L$32)</f>
        <v>0</v>
      </c>
      <c r="E21" s="25">
        <f ca="1">SUMIF(ABRIL!$A$2:$A$32,Valores!$A21,ABRIL!$H$2:$H$31)+SUMIF(ABRIL!$A$2:$A$32,Valores!$A21,ABRIL!$L$2:$L$32)</f>
        <v>0</v>
      </c>
      <c r="F21" s="25">
        <f>SUMIF(MAYO!$A$2:$A$32,Valores!$A21,MAYO!$H$2:$H$32)+SUMIF(MAYO!$A$2:$A$32,Valores!$A21,MAYO!$L$2:$L$32)</f>
        <v>0</v>
      </c>
      <c r="G21" s="25">
        <f ca="1">SUMIF(JUNIO!$A$2:$A$32,Valores!$A21,JUNIO!$H$2:$H$31)+SUMIF(JUNIO!$A$2:$A$32,Valores!$A21,JUNIO!$L$2:$L$32)</f>
        <v>0</v>
      </c>
      <c r="H21" s="25">
        <f>SUMIF(JULIO!$A$2:$A$32,Valores!$A21,JULIO!$H$2:$H$32)+SUMIF(JULIO!$A$2:$A$32,Valores!$A21,JULIO!$L$2:$L$32)</f>
        <v>0</v>
      </c>
      <c r="I21" s="25">
        <f>SUMIF(AGOSTO!$A$2:$A$32,Valores!$A21,AGOSTO!$H$2:$H$32)+SUMIF(AGOSTO!$A$2:$A$32,Valores!$A21,AGOSTO!$L$2:$L$32)</f>
        <v>0</v>
      </c>
      <c r="J21" s="25">
        <f ca="1">SUMIF(SEPTIEMBRE!$A$2:$A$32,Valores!$A21,SEPTIEMBRE!$H$2:$H$31)+SUMIF(SEPTIEMBRE!$A$2:$A$32,Valores!$A21,SEPTIEMBRE!$L$2:$L$32)</f>
        <v>0</v>
      </c>
      <c r="K21" s="25">
        <f>SUMIF(OCTUBRE!$A$2:$A$32,Valores!$A21,OCTUBRE!$H$2:$H$32)+SUMIF(OCTUBRE!$A$2:$A$32,Valores!$A21,OCTUBRE!$L$2:$L$32)</f>
        <v>0</v>
      </c>
      <c r="L21" s="25">
        <f ca="1">SUMIF(NOVIEMBRE!$A$2:$A$32,Valores!$A21,NOVIEMBRE!$H$2:$H$31)+SUMIF(NOVIEMBRE!$A$2:$A$32,Valores!$A21,NOVIEMBRE!$L$2:$L$32)</f>
        <v>0</v>
      </c>
      <c r="M21" s="25">
        <f>SUMIF(DICIEMBRE!$A$2:$A$32,Valores!$A21,DICIEMBRE!$H$2:$H$32)+SUMIF(DICIEMBRE!$A$2:$A$32,Valores!$A21,DICIEMBRE!$L$2:$L$32)</f>
        <v>0</v>
      </c>
      <c r="N21" s="2">
        <f t="shared" ca="1" si="0"/>
        <v>0</v>
      </c>
    </row>
    <row r="22" spans="1:14" x14ac:dyDescent="0.25">
      <c r="A22">
        <v>13</v>
      </c>
      <c r="B22" s="25">
        <f>SUMIF(ENERO!$A$2:$A$32,Valores!$A22,ENERO!$H$2:$H$32)+SUMIF(ENERO!$A$2:$A$32,Valores!$A22,ENERO!$L$2:$L$32)</f>
        <v>0</v>
      </c>
      <c r="C22" s="25">
        <f ca="1">SUMIF(FEBRERO!$A$2:$A$32,Valores!$A22,FEBRERO!$H$2:$H$29)+SUMIF(FEBRERO!$A$2:$A$32,Valores!$A22,FEBRERO!$L$2:$L$32)</f>
        <v>0</v>
      </c>
      <c r="D22" s="25">
        <f>SUMIF(MARZO!$A$2:$A$32,Valores!$A22,MARZO!$H$2:$H$32)+SUMIF(MARZO!$A$2:$A$32,Valores!$A22,MARZO!$L$2:$L$32)</f>
        <v>0</v>
      </c>
      <c r="E22" s="25">
        <f ca="1">SUMIF(ABRIL!$A$2:$A$32,Valores!$A22,ABRIL!$H$2:$H$31)+SUMIF(ABRIL!$A$2:$A$32,Valores!$A22,ABRIL!$L$2:$L$32)</f>
        <v>0</v>
      </c>
      <c r="F22" s="25">
        <f>SUMIF(MAYO!$A$2:$A$32,Valores!$A22,MAYO!$H$2:$H$32)+SUMIF(MAYO!$A$2:$A$32,Valores!$A22,MAYO!$L$2:$L$32)</f>
        <v>0</v>
      </c>
      <c r="G22" s="25">
        <f ca="1">SUMIF(JUNIO!$A$2:$A$32,Valores!$A22,JUNIO!$H$2:$H$31)+SUMIF(JUNIO!$A$2:$A$32,Valores!$A22,JUNIO!$L$2:$L$32)</f>
        <v>0</v>
      </c>
      <c r="H22" s="25">
        <f>SUMIF(JULIO!$A$2:$A$32,Valores!$A22,JULIO!$H$2:$H$32)+SUMIF(JULIO!$A$2:$A$32,Valores!$A22,JULIO!$L$2:$L$32)</f>
        <v>0</v>
      </c>
      <c r="I22" s="25">
        <f>SUMIF(AGOSTO!$A$2:$A$32,Valores!$A22,AGOSTO!$H$2:$H$32)+SUMIF(AGOSTO!$A$2:$A$32,Valores!$A22,AGOSTO!$L$2:$L$32)</f>
        <v>0</v>
      </c>
      <c r="J22" s="25">
        <f ca="1">SUMIF(SEPTIEMBRE!$A$2:$A$32,Valores!$A22,SEPTIEMBRE!$H$2:$H$31)+SUMIF(SEPTIEMBRE!$A$2:$A$32,Valores!$A22,SEPTIEMBRE!$L$2:$L$32)</f>
        <v>0</v>
      </c>
      <c r="K22" s="25">
        <f>SUMIF(OCTUBRE!$A$2:$A$32,Valores!$A22,OCTUBRE!$H$2:$H$32)+SUMIF(OCTUBRE!$A$2:$A$32,Valores!$A22,OCTUBRE!$L$2:$L$32)</f>
        <v>0</v>
      </c>
      <c r="L22" s="25">
        <f ca="1">SUMIF(NOVIEMBRE!$A$2:$A$32,Valores!$A22,NOVIEMBRE!$H$2:$H$31)+SUMIF(NOVIEMBRE!$A$2:$A$32,Valores!$A22,NOVIEMBRE!$L$2:$L$32)</f>
        <v>0</v>
      </c>
      <c r="M22" s="25">
        <f>SUMIF(DICIEMBRE!$A$2:$A$32,Valores!$A22,DICIEMBRE!$H$2:$H$32)+SUMIF(DICIEMBRE!$A$2:$A$32,Valores!$A22,DICIEMBRE!$L$2:$L$32)</f>
        <v>0</v>
      </c>
      <c r="N22" s="2">
        <f t="shared" ca="1" si="0"/>
        <v>0</v>
      </c>
    </row>
    <row r="23" spans="1:14" x14ac:dyDescent="0.25">
      <c r="A23">
        <v>14</v>
      </c>
      <c r="B23" s="25">
        <f>SUMIF(ENERO!$A$2:$A$32,Valores!$A23,ENERO!$H$2:$H$32)+SUMIF(ENERO!$A$2:$A$32,Valores!$A23,ENERO!$L$2:$L$32)</f>
        <v>0</v>
      </c>
      <c r="C23" s="25">
        <f ca="1">SUMIF(FEBRERO!$A$2:$A$32,Valores!$A23,FEBRERO!$H$2:$H$29)+SUMIF(FEBRERO!$A$2:$A$32,Valores!$A23,FEBRERO!$L$2:$L$32)</f>
        <v>0</v>
      </c>
      <c r="D23" s="25">
        <f>SUMIF(MARZO!$A$2:$A$32,Valores!$A23,MARZO!$H$2:$H$32)+SUMIF(MARZO!$A$2:$A$32,Valores!$A23,MARZO!$L$2:$L$32)</f>
        <v>0</v>
      </c>
      <c r="E23" s="25">
        <f ca="1">SUMIF(ABRIL!$A$2:$A$32,Valores!$A23,ABRIL!$H$2:$H$31)+SUMIF(ABRIL!$A$2:$A$32,Valores!$A23,ABRIL!$L$2:$L$32)</f>
        <v>0</v>
      </c>
      <c r="F23" s="25">
        <f>SUMIF(MAYO!$A$2:$A$32,Valores!$A23,MAYO!$H$2:$H$32)+SUMIF(MAYO!$A$2:$A$32,Valores!$A23,MAYO!$L$2:$L$32)</f>
        <v>0</v>
      </c>
      <c r="G23" s="25">
        <f ca="1">SUMIF(JUNIO!$A$2:$A$32,Valores!$A23,JUNIO!$H$2:$H$31)+SUMIF(JUNIO!$A$2:$A$32,Valores!$A23,JUNIO!$L$2:$L$32)</f>
        <v>0</v>
      </c>
      <c r="H23" s="25">
        <f>SUMIF(JULIO!$A$2:$A$32,Valores!$A23,JULIO!$H$2:$H$32)+SUMIF(JULIO!$A$2:$A$32,Valores!$A23,JULIO!$L$2:$L$32)</f>
        <v>0</v>
      </c>
      <c r="I23" s="25">
        <f>SUMIF(AGOSTO!$A$2:$A$32,Valores!$A23,AGOSTO!$H$2:$H$32)+SUMIF(AGOSTO!$A$2:$A$32,Valores!$A23,AGOSTO!$L$2:$L$32)</f>
        <v>0</v>
      </c>
      <c r="J23" s="25">
        <f ca="1">SUMIF(SEPTIEMBRE!$A$2:$A$32,Valores!$A23,SEPTIEMBRE!$H$2:$H$31)+SUMIF(SEPTIEMBRE!$A$2:$A$32,Valores!$A23,SEPTIEMBRE!$L$2:$L$32)</f>
        <v>0</v>
      </c>
      <c r="K23" s="25">
        <f>SUMIF(OCTUBRE!$A$2:$A$32,Valores!$A23,OCTUBRE!$H$2:$H$32)+SUMIF(OCTUBRE!$A$2:$A$32,Valores!$A23,OCTUBRE!$L$2:$L$32)</f>
        <v>0</v>
      </c>
      <c r="L23" s="25">
        <f ca="1">SUMIF(NOVIEMBRE!$A$2:$A$32,Valores!$A23,NOVIEMBRE!$H$2:$H$31)+SUMIF(NOVIEMBRE!$A$2:$A$32,Valores!$A23,NOVIEMBRE!$L$2:$L$32)</f>
        <v>0</v>
      </c>
      <c r="M23" s="25">
        <f>SUMIF(DICIEMBRE!$A$2:$A$32,Valores!$A23,DICIEMBRE!$H$2:$H$32)+SUMIF(DICIEMBRE!$A$2:$A$32,Valores!$A23,DICIEMBRE!$L$2:$L$32)</f>
        <v>0</v>
      </c>
      <c r="N23" s="2">
        <f t="shared" ca="1" si="0"/>
        <v>0</v>
      </c>
    </row>
    <row r="24" spans="1:14" x14ac:dyDescent="0.25">
      <c r="A24">
        <v>15</v>
      </c>
      <c r="B24" s="25">
        <f>SUMIF(ENERO!$A$2:$A$32,Valores!$A24,ENERO!$H$2:$H$32)+SUMIF(ENERO!$A$2:$A$32,Valores!$A24,ENERO!$L$2:$L$32)</f>
        <v>0</v>
      </c>
      <c r="C24" s="25">
        <f ca="1">SUMIF(FEBRERO!$A$2:$A$32,Valores!$A24,FEBRERO!$H$2:$H$29)+SUMIF(FEBRERO!$A$2:$A$32,Valores!$A24,FEBRERO!$L$2:$L$32)</f>
        <v>0</v>
      </c>
      <c r="D24" s="25">
        <f>SUMIF(MARZO!$A$2:$A$32,Valores!$A24,MARZO!$H$2:$H$32)+SUMIF(MARZO!$A$2:$A$32,Valores!$A24,MARZO!$L$2:$L$32)</f>
        <v>0</v>
      </c>
      <c r="E24" s="25">
        <f ca="1">SUMIF(ABRIL!$A$2:$A$32,Valores!$A24,ABRIL!$H$2:$H$31)+SUMIF(ABRIL!$A$2:$A$32,Valores!$A24,ABRIL!$L$2:$L$32)</f>
        <v>0</v>
      </c>
      <c r="F24" s="25">
        <f>SUMIF(MAYO!$A$2:$A$32,Valores!$A24,MAYO!$H$2:$H$32)+SUMIF(MAYO!$A$2:$A$32,Valores!$A24,MAYO!$L$2:$L$32)</f>
        <v>0</v>
      </c>
      <c r="G24" s="25">
        <f ca="1">SUMIF(JUNIO!$A$2:$A$32,Valores!$A24,JUNIO!$H$2:$H$31)+SUMIF(JUNIO!$A$2:$A$32,Valores!$A24,JUNIO!$L$2:$L$32)</f>
        <v>0</v>
      </c>
      <c r="H24" s="25">
        <f>SUMIF(JULIO!$A$2:$A$32,Valores!$A24,JULIO!$H$2:$H$32)+SUMIF(JULIO!$A$2:$A$32,Valores!$A24,JULIO!$L$2:$L$32)</f>
        <v>0</v>
      </c>
      <c r="I24" s="25">
        <f>SUMIF(AGOSTO!$A$2:$A$32,Valores!$A24,AGOSTO!$H$2:$H$32)+SUMIF(AGOSTO!$A$2:$A$32,Valores!$A24,AGOSTO!$L$2:$L$32)</f>
        <v>0</v>
      </c>
      <c r="J24" s="25">
        <f ca="1">SUMIF(SEPTIEMBRE!$A$2:$A$32,Valores!$A24,SEPTIEMBRE!$H$2:$H$31)+SUMIF(SEPTIEMBRE!$A$2:$A$32,Valores!$A24,SEPTIEMBRE!$L$2:$L$32)</f>
        <v>0</v>
      </c>
      <c r="K24" s="25">
        <f>SUMIF(OCTUBRE!$A$2:$A$32,Valores!$A24,OCTUBRE!$H$2:$H$32)+SUMIF(OCTUBRE!$A$2:$A$32,Valores!$A24,OCTUBRE!$L$2:$L$32)</f>
        <v>0</v>
      </c>
      <c r="L24" s="25">
        <f ca="1">SUMIF(NOVIEMBRE!$A$2:$A$32,Valores!$A24,NOVIEMBRE!$H$2:$H$31)+SUMIF(NOVIEMBRE!$A$2:$A$32,Valores!$A24,NOVIEMBRE!$L$2:$L$32)</f>
        <v>0</v>
      </c>
      <c r="M24" s="25">
        <f>SUMIF(DICIEMBRE!$A$2:$A$32,Valores!$A24,DICIEMBRE!$H$2:$H$32)+SUMIF(DICIEMBRE!$A$2:$A$32,Valores!$A24,DICIEMBRE!$L$2:$L$32)</f>
        <v>0</v>
      </c>
      <c r="N24" s="2">
        <f t="shared" ca="1" si="0"/>
        <v>0</v>
      </c>
    </row>
    <row r="25" spans="1:14" x14ac:dyDescent="0.25">
      <c r="A25">
        <v>16</v>
      </c>
      <c r="B25" s="25">
        <f>SUMIF(ENERO!$A$2:$A$32,Valores!$A25,ENERO!$H$2:$H$32)+SUMIF(ENERO!$A$2:$A$32,Valores!$A25,ENERO!$L$2:$L$32)</f>
        <v>0</v>
      </c>
      <c r="C25" s="25">
        <f ca="1">SUMIF(FEBRERO!$A$2:$A$32,Valores!$A25,FEBRERO!$H$2:$H$29)+SUMIF(FEBRERO!$A$2:$A$32,Valores!$A25,FEBRERO!$L$2:$L$32)</f>
        <v>0</v>
      </c>
      <c r="D25" s="25">
        <f>SUMIF(MARZO!$A$2:$A$32,Valores!$A25,MARZO!$H$2:$H$32)+SUMIF(MARZO!$A$2:$A$32,Valores!$A25,MARZO!$L$2:$L$32)</f>
        <v>0</v>
      </c>
      <c r="E25" s="25">
        <f ca="1">SUMIF(ABRIL!$A$2:$A$32,Valores!$A25,ABRIL!$H$2:$H$31)+SUMIF(ABRIL!$A$2:$A$32,Valores!$A25,ABRIL!$L$2:$L$32)</f>
        <v>0</v>
      </c>
      <c r="F25" s="25">
        <f>SUMIF(MAYO!$A$2:$A$32,Valores!$A25,MAYO!$H$2:$H$32)+SUMIF(MAYO!$A$2:$A$32,Valores!$A25,MAYO!$L$2:$L$32)</f>
        <v>0</v>
      </c>
      <c r="G25" s="25">
        <f ca="1">SUMIF(JUNIO!$A$2:$A$32,Valores!$A25,JUNIO!$H$2:$H$31)+SUMIF(JUNIO!$A$2:$A$32,Valores!$A25,JUNIO!$L$2:$L$32)</f>
        <v>0</v>
      </c>
      <c r="H25" s="25">
        <f>SUMIF(JULIO!$A$2:$A$32,Valores!$A25,JULIO!$H$2:$H$32)+SUMIF(JULIO!$A$2:$A$32,Valores!$A25,JULIO!$L$2:$L$32)</f>
        <v>0</v>
      </c>
      <c r="I25" s="25">
        <f>SUMIF(AGOSTO!$A$2:$A$32,Valores!$A25,AGOSTO!$H$2:$H$32)+SUMIF(AGOSTO!$A$2:$A$32,Valores!$A25,AGOSTO!$L$2:$L$32)</f>
        <v>0</v>
      </c>
      <c r="J25" s="25">
        <f ca="1">SUMIF(SEPTIEMBRE!$A$2:$A$32,Valores!$A25,SEPTIEMBRE!$H$2:$H$31)+SUMIF(SEPTIEMBRE!$A$2:$A$32,Valores!$A25,SEPTIEMBRE!$L$2:$L$32)</f>
        <v>0</v>
      </c>
      <c r="K25" s="25">
        <f>SUMIF(OCTUBRE!$A$2:$A$32,Valores!$A25,OCTUBRE!$H$2:$H$32)+SUMIF(OCTUBRE!$A$2:$A$32,Valores!$A25,OCTUBRE!$L$2:$L$32)</f>
        <v>0</v>
      </c>
      <c r="L25" s="25">
        <f ca="1">SUMIF(NOVIEMBRE!$A$2:$A$32,Valores!$A25,NOVIEMBRE!$H$2:$H$31)+SUMIF(NOVIEMBRE!$A$2:$A$32,Valores!$A25,NOVIEMBRE!$L$2:$L$32)</f>
        <v>0</v>
      </c>
      <c r="M25" s="25">
        <f>SUMIF(DICIEMBRE!$A$2:$A$32,Valores!$A25,DICIEMBRE!$H$2:$H$32)+SUMIF(DICIEMBRE!$A$2:$A$32,Valores!$A25,DICIEMBRE!$L$2:$L$32)</f>
        <v>0</v>
      </c>
      <c r="N25" s="2">
        <f t="shared" ca="1" si="0"/>
        <v>0</v>
      </c>
    </row>
    <row r="26" spans="1:14" x14ac:dyDescent="0.25">
      <c r="A26">
        <v>17</v>
      </c>
      <c r="B26" s="25">
        <f>SUMIF(ENERO!$A$2:$A$32,Valores!$A26,ENERO!$H$2:$H$32)+SUMIF(ENERO!$A$2:$A$32,Valores!$A26,ENERO!$L$2:$L$32)</f>
        <v>0</v>
      </c>
      <c r="C26" s="25">
        <f ca="1">SUMIF(FEBRERO!$A$2:$A$32,Valores!$A26,FEBRERO!$H$2:$H$29)+SUMIF(FEBRERO!$A$2:$A$32,Valores!$A26,FEBRERO!$L$2:$L$32)</f>
        <v>0</v>
      </c>
      <c r="D26" s="25">
        <f>SUMIF(MARZO!$A$2:$A$32,Valores!$A26,MARZO!$H$2:$H$32)+SUMIF(MARZO!$A$2:$A$32,Valores!$A26,MARZO!$L$2:$L$32)</f>
        <v>0</v>
      </c>
      <c r="E26" s="25">
        <f ca="1">SUMIF(ABRIL!$A$2:$A$32,Valores!$A26,ABRIL!$H$2:$H$31)+SUMIF(ABRIL!$A$2:$A$32,Valores!$A26,ABRIL!$L$2:$L$32)</f>
        <v>0</v>
      </c>
      <c r="F26" s="25">
        <f>SUMIF(MAYO!$A$2:$A$32,Valores!$A26,MAYO!$H$2:$H$32)+SUMIF(MAYO!$A$2:$A$32,Valores!$A26,MAYO!$L$2:$L$32)</f>
        <v>0</v>
      </c>
      <c r="G26" s="25">
        <f ca="1">SUMIF(JUNIO!$A$2:$A$32,Valores!$A26,JUNIO!$H$2:$H$31)+SUMIF(JUNIO!$A$2:$A$32,Valores!$A26,JUNIO!$L$2:$L$32)</f>
        <v>0</v>
      </c>
      <c r="H26" s="25">
        <f>SUMIF(JULIO!$A$2:$A$32,Valores!$A26,JULIO!$H$2:$H$32)+SUMIF(JULIO!$A$2:$A$32,Valores!$A26,JULIO!$L$2:$L$32)</f>
        <v>0</v>
      </c>
      <c r="I26" s="25">
        <f>SUMIF(AGOSTO!$A$2:$A$32,Valores!$A26,AGOSTO!$H$2:$H$32)+SUMIF(AGOSTO!$A$2:$A$32,Valores!$A26,AGOSTO!$L$2:$L$32)</f>
        <v>0</v>
      </c>
      <c r="J26" s="25">
        <f ca="1">SUMIF(SEPTIEMBRE!$A$2:$A$32,Valores!$A26,SEPTIEMBRE!$H$2:$H$31)+SUMIF(SEPTIEMBRE!$A$2:$A$32,Valores!$A26,SEPTIEMBRE!$L$2:$L$32)</f>
        <v>0</v>
      </c>
      <c r="K26" s="25">
        <f>SUMIF(OCTUBRE!$A$2:$A$32,Valores!$A26,OCTUBRE!$H$2:$H$32)+SUMIF(OCTUBRE!$A$2:$A$32,Valores!$A26,OCTUBRE!$L$2:$L$32)</f>
        <v>0</v>
      </c>
      <c r="L26" s="25">
        <f ca="1">SUMIF(NOVIEMBRE!$A$2:$A$32,Valores!$A26,NOVIEMBRE!$H$2:$H$31)+SUMIF(NOVIEMBRE!$A$2:$A$32,Valores!$A26,NOVIEMBRE!$L$2:$L$32)</f>
        <v>0</v>
      </c>
      <c r="M26" s="25">
        <f>SUMIF(DICIEMBRE!$A$2:$A$32,Valores!$A26,DICIEMBRE!$H$2:$H$32)+SUMIF(DICIEMBRE!$A$2:$A$32,Valores!$A26,DICIEMBRE!$L$2:$L$32)</f>
        <v>0</v>
      </c>
      <c r="N26" s="2">
        <f t="shared" ca="1" si="0"/>
        <v>0</v>
      </c>
    </row>
    <row r="27" spans="1:14" x14ac:dyDescent="0.25">
      <c r="A27">
        <v>18</v>
      </c>
      <c r="B27" s="25">
        <f>SUMIF(ENERO!$A$2:$A$32,Valores!$A27,ENERO!$H$2:$H$32)+SUMIF(ENERO!$A$2:$A$32,Valores!$A27,ENERO!$L$2:$L$32)</f>
        <v>0</v>
      </c>
      <c r="C27" s="25">
        <f ca="1">SUMIF(FEBRERO!$A$2:$A$32,Valores!$A27,FEBRERO!$H$2:$H$29)+SUMIF(FEBRERO!$A$2:$A$32,Valores!$A27,FEBRERO!$L$2:$L$32)</f>
        <v>0</v>
      </c>
      <c r="D27" s="25">
        <f>SUMIF(MARZO!$A$2:$A$32,Valores!$A27,MARZO!$H$2:$H$32)+SUMIF(MARZO!$A$2:$A$32,Valores!$A27,MARZO!$L$2:$L$32)</f>
        <v>0</v>
      </c>
      <c r="E27" s="25">
        <f ca="1">SUMIF(ABRIL!$A$2:$A$32,Valores!$A27,ABRIL!$H$2:$H$31)+SUMIF(ABRIL!$A$2:$A$32,Valores!$A27,ABRIL!$L$2:$L$32)</f>
        <v>0</v>
      </c>
      <c r="F27" s="25">
        <f>SUMIF(MAYO!$A$2:$A$32,Valores!$A27,MAYO!$H$2:$H$32)+SUMIF(MAYO!$A$2:$A$32,Valores!$A27,MAYO!$L$2:$L$32)</f>
        <v>0</v>
      </c>
      <c r="G27" s="25">
        <f ca="1">SUMIF(JUNIO!$A$2:$A$32,Valores!$A27,JUNIO!$H$2:$H$31)+SUMIF(JUNIO!$A$2:$A$32,Valores!$A27,JUNIO!$L$2:$L$32)</f>
        <v>0</v>
      </c>
      <c r="H27" s="25">
        <f>SUMIF(JULIO!$A$2:$A$32,Valores!$A27,JULIO!$H$2:$H$32)+SUMIF(JULIO!$A$2:$A$32,Valores!$A27,JULIO!$L$2:$L$32)</f>
        <v>0</v>
      </c>
      <c r="I27" s="25">
        <f>SUMIF(AGOSTO!$A$2:$A$32,Valores!$A27,AGOSTO!$H$2:$H$32)+SUMIF(AGOSTO!$A$2:$A$32,Valores!$A27,AGOSTO!$L$2:$L$32)</f>
        <v>0</v>
      </c>
      <c r="J27" s="25">
        <f ca="1">SUMIF(SEPTIEMBRE!$A$2:$A$32,Valores!$A27,SEPTIEMBRE!$H$2:$H$31)+SUMIF(SEPTIEMBRE!$A$2:$A$32,Valores!$A27,SEPTIEMBRE!$L$2:$L$32)</f>
        <v>0</v>
      </c>
      <c r="K27" s="25">
        <f>SUMIF(OCTUBRE!$A$2:$A$32,Valores!$A27,OCTUBRE!$H$2:$H$32)+SUMIF(OCTUBRE!$A$2:$A$32,Valores!$A27,OCTUBRE!$L$2:$L$32)</f>
        <v>0</v>
      </c>
      <c r="L27" s="25">
        <f ca="1">SUMIF(NOVIEMBRE!$A$2:$A$32,Valores!$A27,NOVIEMBRE!$H$2:$H$31)+SUMIF(NOVIEMBRE!$A$2:$A$32,Valores!$A27,NOVIEMBRE!$L$2:$L$32)</f>
        <v>0</v>
      </c>
      <c r="M27" s="25">
        <f>SUMIF(DICIEMBRE!$A$2:$A$32,Valores!$A27,DICIEMBRE!$H$2:$H$32)+SUMIF(DICIEMBRE!$A$2:$A$32,Valores!$A27,DICIEMBRE!$L$2:$L$32)</f>
        <v>0</v>
      </c>
      <c r="N27" s="2">
        <f t="shared" ca="1" si="0"/>
        <v>0</v>
      </c>
    </row>
    <row r="28" spans="1:14" x14ac:dyDescent="0.25">
      <c r="A28">
        <v>19</v>
      </c>
      <c r="B28" s="25">
        <f>SUMIF(ENERO!$A$2:$A$32,Valores!$A28,ENERO!$H$2:$H$32)+SUMIF(ENERO!$A$2:$A$32,Valores!$A28,ENERO!$L$2:$L$32)</f>
        <v>0</v>
      </c>
      <c r="C28" s="25">
        <f ca="1">SUMIF(FEBRERO!$A$2:$A$32,Valores!$A28,FEBRERO!$H$2:$H$29)+SUMIF(FEBRERO!$A$2:$A$32,Valores!$A28,FEBRERO!$L$2:$L$32)</f>
        <v>0</v>
      </c>
      <c r="D28" s="25">
        <f>SUMIF(MARZO!$A$2:$A$32,Valores!$A28,MARZO!$H$2:$H$32)+SUMIF(MARZO!$A$2:$A$32,Valores!$A28,MARZO!$L$2:$L$32)</f>
        <v>0</v>
      </c>
      <c r="E28" s="25">
        <f ca="1">SUMIF(ABRIL!$A$2:$A$32,Valores!$A28,ABRIL!$H$2:$H$31)+SUMIF(ABRIL!$A$2:$A$32,Valores!$A28,ABRIL!$L$2:$L$32)</f>
        <v>0</v>
      </c>
      <c r="F28" s="25">
        <f>SUMIF(MAYO!$A$2:$A$32,Valores!$A28,MAYO!$H$2:$H$32)+SUMIF(MAYO!$A$2:$A$32,Valores!$A28,MAYO!$L$2:$L$32)</f>
        <v>0</v>
      </c>
      <c r="G28" s="25">
        <f ca="1">SUMIF(JUNIO!$A$2:$A$32,Valores!$A28,JUNIO!$H$2:$H$31)+SUMIF(JUNIO!$A$2:$A$32,Valores!$A28,JUNIO!$L$2:$L$32)</f>
        <v>0</v>
      </c>
      <c r="H28" s="25">
        <f>SUMIF(JULIO!$A$2:$A$32,Valores!$A28,JULIO!$H$2:$H$32)+SUMIF(JULIO!$A$2:$A$32,Valores!$A28,JULIO!$L$2:$L$32)</f>
        <v>0</v>
      </c>
      <c r="I28" s="25">
        <f>SUMIF(AGOSTO!$A$2:$A$32,Valores!$A28,AGOSTO!$H$2:$H$32)+SUMIF(AGOSTO!$A$2:$A$32,Valores!$A28,AGOSTO!$L$2:$L$32)</f>
        <v>0</v>
      </c>
      <c r="J28" s="25">
        <f ca="1">SUMIF(SEPTIEMBRE!$A$2:$A$32,Valores!$A28,SEPTIEMBRE!$H$2:$H$31)+SUMIF(SEPTIEMBRE!$A$2:$A$32,Valores!$A28,SEPTIEMBRE!$L$2:$L$32)</f>
        <v>0</v>
      </c>
      <c r="K28" s="25">
        <f>SUMIF(OCTUBRE!$A$2:$A$32,Valores!$A28,OCTUBRE!$H$2:$H$32)+SUMIF(OCTUBRE!$A$2:$A$32,Valores!$A28,OCTUBRE!$L$2:$L$32)</f>
        <v>0</v>
      </c>
      <c r="L28" s="25">
        <f ca="1">SUMIF(NOVIEMBRE!$A$2:$A$32,Valores!$A28,NOVIEMBRE!$H$2:$H$31)+SUMIF(NOVIEMBRE!$A$2:$A$32,Valores!$A28,NOVIEMBRE!$L$2:$L$32)</f>
        <v>0</v>
      </c>
      <c r="M28" s="25">
        <f>SUMIF(DICIEMBRE!$A$2:$A$32,Valores!$A28,DICIEMBRE!$H$2:$H$32)+SUMIF(DICIEMBRE!$A$2:$A$32,Valores!$A28,DICIEMBRE!$L$2:$L$32)</f>
        <v>0</v>
      </c>
      <c r="N28" s="2">
        <f t="shared" ca="1" si="0"/>
        <v>0</v>
      </c>
    </row>
    <row r="29" spans="1:14" x14ac:dyDescent="0.25">
      <c r="A29">
        <v>20</v>
      </c>
      <c r="B29" s="25">
        <f>SUMIF(ENERO!$A$2:$A$32,Valores!$A29,ENERO!$H$2:$H$32)+SUMIF(ENERO!$A$2:$A$32,Valores!$A29,ENERO!$L$2:$L$32)</f>
        <v>0</v>
      </c>
      <c r="C29" s="25">
        <f ca="1">SUMIF(FEBRERO!$A$2:$A$32,Valores!$A29,FEBRERO!$H$2:$H$29)+SUMIF(FEBRERO!$A$2:$A$32,Valores!$A29,FEBRERO!$L$2:$L$32)</f>
        <v>0</v>
      </c>
      <c r="D29" s="25">
        <f>SUMIF(MARZO!$A$2:$A$32,Valores!$A29,MARZO!$H$2:$H$32)+SUMIF(MARZO!$A$2:$A$32,Valores!$A29,MARZO!$L$2:$L$32)</f>
        <v>0</v>
      </c>
      <c r="E29" s="25">
        <f ca="1">SUMIF(ABRIL!$A$2:$A$32,Valores!$A29,ABRIL!$H$2:$H$31)+SUMIF(ABRIL!$A$2:$A$32,Valores!$A29,ABRIL!$L$2:$L$32)</f>
        <v>0</v>
      </c>
      <c r="F29" s="25">
        <f>SUMIF(MAYO!$A$2:$A$32,Valores!$A29,MAYO!$H$2:$H$32)+SUMIF(MAYO!$A$2:$A$32,Valores!$A29,MAYO!$L$2:$L$32)</f>
        <v>0</v>
      </c>
      <c r="G29" s="25">
        <f ca="1">SUMIF(JUNIO!$A$2:$A$32,Valores!$A29,JUNIO!$H$2:$H$31)+SUMIF(JUNIO!$A$2:$A$32,Valores!$A29,JUNIO!$L$2:$L$32)</f>
        <v>0</v>
      </c>
      <c r="H29" s="25">
        <f>SUMIF(JULIO!$A$2:$A$32,Valores!$A29,JULIO!$H$2:$H$32)+SUMIF(JULIO!$A$2:$A$32,Valores!$A29,JULIO!$L$2:$L$32)</f>
        <v>0</v>
      </c>
      <c r="I29" s="25">
        <f>SUMIF(AGOSTO!$A$2:$A$32,Valores!$A29,AGOSTO!$H$2:$H$32)+SUMIF(AGOSTO!$A$2:$A$32,Valores!$A29,AGOSTO!$L$2:$L$32)</f>
        <v>0</v>
      </c>
      <c r="J29" s="25">
        <f ca="1">SUMIF(SEPTIEMBRE!$A$2:$A$32,Valores!$A29,SEPTIEMBRE!$H$2:$H$31)+SUMIF(SEPTIEMBRE!$A$2:$A$32,Valores!$A29,SEPTIEMBRE!$L$2:$L$32)</f>
        <v>0</v>
      </c>
      <c r="K29" s="25">
        <f>SUMIF(OCTUBRE!$A$2:$A$32,Valores!$A29,OCTUBRE!$H$2:$H$32)+SUMIF(OCTUBRE!$A$2:$A$32,Valores!$A29,OCTUBRE!$L$2:$L$32)</f>
        <v>0</v>
      </c>
      <c r="L29" s="25">
        <f ca="1">SUMIF(NOVIEMBRE!$A$2:$A$32,Valores!$A29,NOVIEMBRE!$H$2:$H$31)+SUMIF(NOVIEMBRE!$A$2:$A$32,Valores!$A29,NOVIEMBRE!$L$2:$L$32)</f>
        <v>0</v>
      </c>
      <c r="M29" s="25">
        <f>SUMIF(DICIEMBRE!$A$2:$A$32,Valores!$A29,DICIEMBRE!$H$2:$H$32)+SUMIF(DICIEMBRE!$A$2:$A$32,Valores!$A29,DICIEMBRE!$L$2:$L$32)</f>
        <v>0</v>
      </c>
      <c r="N29" s="2">
        <f t="shared" ca="1" si="0"/>
        <v>0</v>
      </c>
    </row>
    <row r="30" spans="1:14" x14ac:dyDescent="0.25">
      <c r="A30">
        <v>21</v>
      </c>
      <c r="B30" s="25">
        <f>SUMIF(ENERO!$A$2:$A$32,Valores!$A30,ENERO!$H$2:$H$32)+SUMIF(ENERO!$A$2:$A$32,Valores!$A30,ENERO!$L$2:$L$32)</f>
        <v>0</v>
      </c>
      <c r="C30" s="25">
        <f ca="1">SUMIF(FEBRERO!$A$2:$A$32,Valores!$A30,FEBRERO!$H$2:$H$29)+SUMIF(FEBRERO!$A$2:$A$32,Valores!$A30,FEBRERO!$L$2:$L$32)</f>
        <v>0</v>
      </c>
      <c r="D30" s="25">
        <f>SUMIF(MARZO!$A$2:$A$32,Valores!$A30,MARZO!$H$2:$H$32)+SUMIF(MARZO!$A$2:$A$32,Valores!$A30,MARZO!$L$2:$L$32)</f>
        <v>0</v>
      </c>
      <c r="E30" s="25">
        <f ca="1">SUMIF(ABRIL!$A$2:$A$32,Valores!$A30,ABRIL!$H$2:$H$31)+SUMIF(ABRIL!$A$2:$A$32,Valores!$A30,ABRIL!$L$2:$L$32)</f>
        <v>0</v>
      </c>
      <c r="F30" s="25">
        <f>SUMIF(MAYO!$A$2:$A$32,Valores!$A30,MAYO!$H$2:$H$32)+SUMIF(MAYO!$A$2:$A$32,Valores!$A30,MAYO!$L$2:$L$32)</f>
        <v>0</v>
      </c>
      <c r="G30" s="25">
        <f ca="1">SUMIF(JUNIO!$A$2:$A$32,Valores!$A30,JUNIO!$H$2:$H$31)+SUMIF(JUNIO!$A$2:$A$32,Valores!$A30,JUNIO!$L$2:$L$32)</f>
        <v>0</v>
      </c>
      <c r="H30" s="25">
        <f>SUMIF(JULIO!$A$2:$A$32,Valores!$A30,JULIO!$H$2:$H$32)+SUMIF(JULIO!$A$2:$A$32,Valores!$A30,JULIO!$L$2:$L$32)</f>
        <v>0</v>
      </c>
      <c r="I30" s="25">
        <f>SUMIF(AGOSTO!$A$2:$A$32,Valores!$A30,AGOSTO!$H$2:$H$32)+SUMIF(AGOSTO!$A$2:$A$32,Valores!$A30,AGOSTO!$L$2:$L$32)</f>
        <v>0</v>
      </c>
      <c r="J30" s="25">
        <f ca="1">SUMIF(SEPTIEMBRE!$A$2:$A$32,Valores!$A30,SEPTIEMBRE!$H$2:$H$31)+SUMIF(SEPTIEMBRE!$A$2:$A$32,Valores!$A30,SEPTIEMBRE!$L$2:$L$32)</f>
        <v>0</v>
      </c>
      <c r="K30" s="25">
        <f>SUMIF(OCTUBRE!$A$2:$A$32,Valores!$A30,OCTUBRE!$H$2:$H$32)+SUMIF(OCTUBRE!$A$2:$A$32,Valores!$A30,OCTUBRE!$L$2:$L$32)</f>
        <v>0</v>
      </c>
      <c r="L30" s="25">
        <f ca="1">SUMIF(NOVIEMBRE!$A$2:$A$32,Valores!$A30,NOVIEMBRE!$H$2:$H$31)+SUMIF(NOVIEMBRE!$A$2:$A$32,Valores!$A30,NOVIEMBRE!$L$2:$L$32)</f>
        <v>0</v>
      </c>
      <c r="M30" s="25">
        <f>SUMIF(DICIEMBRE!$A$2:$A$32,Valores!$A30,DICIEMBRE!$H$2:$H$32)+SUMIF(DICIEMBRE!$A$2:$A$32,Valores!$A30,DICIEMBRE!$L$2:$L$32)</f>
        <v>0</v>
      </c>
      <c r="N30" s="2">
        <f t="shared" ca="1" si="0"/>
        <v>0</v>
      </c>
    </row>
    <row r="31" spans="1:14" x14ac:dyDescent="0.25">
      <c r="A31">
        <v>22</v>
      </c>
      <c r="B31" s="25">
        <f>SUMIF(ENERO!$A$2:$A$32,Valores!$A31,ENERO!$H$2:$H$32)+SUMIF(ENERO!$A$2:$A$32,Valores!$A31,ENERO!$L$2:$L$32)</f>
        <v>0</v>
      </c>
      <c r="C31" s="25">
        <f ca="1">SUMIF(FEBRERO!$A$2:$A$32,Valores!$A31,FEBRERO!$H$2:$H$29)+SUMIF(FEBRERO!$A$2:$A$32,Valores!$A31,FEBRERO!$L$2:$L$32)</f>
        <v>0</v>
      </c>
      <c r="D31" s="25">
        <f>SUMIF(MARZO!$A$2:$A$32,Valores!$A31,MARZO!$H$2:$H$32)+SUMIF(MARZO!$A$2:$A$32,Valores!$A31,MARZO!$L$2:$L$32)</f>
        <v>0</v>
      </c>
      <c r="E31" s="25">
        <f ca="1">SUMIF(ABRIL!$A$2:$A$32,Valores!$A31,ABRIL!$H$2:$H$31)+SUMIF(ABRIL!$A$2:$A$32,Valores!$A31,ABRIL!$L$2:$L$32)</f>
        <v>0</v>
      </c>
      <c r="F31" s="25">
        <f>SUMIF(MAYO!$A$2:$A$32,Valores!$A31,MAYO!$H$2:$H$32)+SUMIF(MAYO!$A$2:$A$32,Valores!$A31,MAYO!$L$2:$L$32)</f>
        <v>0</v>
      </c>
      <c r="G31" s="25">
        <f ca="1">SUMIF(JUNIO!$A$2:$A$32,Valores!$A31,JUNIO!$H$2:$H$31)+SUMIF(JUNIO!$A$2:$A$32,Valores!$A31,JUNIO!$L$2:$L$32)</f>
        <v>0</v>
      </c>
      <c r="H31" s="25">
        <f>SUMIF(JULIO!$A$2:$A$32,Valores!$A31,JULIO!$H$2:$H$32)+SUMIF(JULIO!$A$2:$A$32,Valores!$A31,JULIO!$L$2:$L$32)</f>
        <v>0</v>
      </c>
      <c r="I31" s="25">
        <f>SUMIF(AGOSTO!$A$2:$A$32,Valores!$A31,AGOSTO!$H$2:$H$32)+SUMIF(AGOSTO!$A$2:$A$32,Valores!$A31,AGOSTO!$L$2:$L$32)</f>
        <v>0</v>
      </c>
      <c r="J31" s="25">
        <f ca="1">SUMIF(SEPTIEMBRE!$A$2:$A$32,Valores!$A31,SEPTIEMBRE!$H$2:$H$31)+SUMIF(SEPTIEMBRE!$A$2:$A$32,Valores!$A31,SEPTIEMBRE!$L$2:$L$32)</f>
        <v>0</v>
      </c>
      <c r="K31" s="25">
        <f>SUMIF(OCTUBRE!$A$2:$A$32,Valores!$A31,OCTUBRE!$H$2:$H$32)+SUMIF(OCTUBRE!$A$2:$A$32,Valores!$A31,OCTUBRE!$L$2:$L$32)</f>
        <v>0</v>
      </c>
      <c r="L31" s="25">
        <f ca="1">SUMIF(NOVIEMBRE!$A$2:$A$32,Valores!$A31,NOVIEMBRE!$H$2:$H$31)+SUMIF(NOVIEMBRE!$A$2:$A$32,Valores!$A31,NOVIEMBRE!$L$2:$L$32)</f>
        <v>0</v>
      </c>
      <c r="M31" s="25">
        <f>SUMIF(DICIEMBRE!$A$2:$A$32,Valores!$A31,DICIEMBRE!$H$2:$H$32)+SUMIF(DICIEMBRE!$A$2:$A$32,Valores!$A31,DICIEMBRE!$L$2:$L$32)</f>
        <v>0</v>
      </c>
      <c r="N31" s="2">
        <f t="shared" ca="1" si="0"/>
        <v>0</v>
      </c>
    </row>
    <row r="32" spans="1:14" x14ac:dyDescent="0.25">
      <c r="A32">
        <v>23</v>
      </c>
      <c r="B32" s="25">
        <f>SUMIF(ENERO!$A$2:$A$32,Valores!$A32,ENERO!$H$2:$H$32)+SUMIF(ENERO!$A$2:$A$32,Valores!$A32,ENERO!$L$2:$L$32)</f>
        <v>0</v>
      </c>
      <c r="C32" s="25">
        <f ca="1">SUMIF(FEBRERO!$A$2:$A$32,Valores!$A32,FEBRERO!$H$2:$H$29)+SUMIF(FEBRERO!$A$2:$A$32,Valores!$A32,FEBRERO!$L$2:$L$32)</f>
        <v>0</v>
      </c>
      <c r="D32" s="25">
        <f>SUMIF(MARZO!$A$2:$A$32,Valores!$A32,MARZO!$H$2:$H$32)+SUMIF(MARZO!$A$2:$A$32,Valores!$A32,MARZO!$L$2:$L$32)</f>
        <v>0</v>
      </c>
      <c r="E32" s="25">
        <f ca="1">SUMIF(ABRIL!$A$2:$A$32,Valores!$A32,ABRIL!$H$2:$H$31)+SUMIF(ABRIL!$A$2:$A$32,Valores!$A32,ABRIL!$L$2:$L$32)</f>
        <v>0</v>
      </c>
      <c r="F32" s="25">
        <f>SUMIF(MAYO!$A$2:$A$32,Valores!$A32,MAYO!$H$2:$H$32)+SUMIF(MAYO!$A$2:$A$32,Valores!$A32,MAYO!$L$2:$L$32)</f>
        <v>0</v>
      </c>
      <c r="G32" s="25">
        <f ca="1">SUMIF(JUNIO!$A$2:$A$32,Valores!$A32,JUNIO!$H$2:$H$31)+SUMIF(JUNIO!$A$2:$A$32,Valores!$A32,JUNIO!$L$2:$L$32)</f>
        <v>0</v>
      </c>
      <c r="H32" s="25">
        <f>SUMIF(JULIO!$A$2:$A$32,Valores!$A32,JULIO!$H$2:$H$32)+SUMIF(JULIO!$A$2:$A$32,Valores!$A32,JULIO!$L$2:$L$32)</f>
        <v>0</v>
      </c>
      <c r="I32" s="25">
        <f>SUMIF(AGOSTO!$A$2:$A$32,Valores!$A32,AGOSTO!$H$2:$H$32)+SUMIF(AGOSTO!$A$2:$A$32,Valores!$A32,AGOSTO!$L$2:$L$32)</f>
        <v>0</v>
      </c>
      <c r="J32" s="25">
        <f ca="1">SUMIF(SEPTIEMBRE!$A$2:$A$32,Valores!$A32,SEPTIEMBRE!$H$2:$H$31)+SUMIF(SEPTIEMBRE!$A$2:$A$32,Valores!$A32,SEPTIEMBRE!$L$2:$L$32)</f>
        <v>0</v>
      </c>
      <c r="K32" s="25">
        <f>SUMIF(OCTUBRE!$A$2:$A$32,Valores!$A32,OCTUBRE!$H$2:$H$32)+SUMIF(OCTUBRE!$A$2:$A$32,Valores!$A32,OCTUBRE!$L$2:$L$32)</f>
        <v>0</v>
      </c>
      <c r="L32" s="25">
        <f ca="1">SUMIF(NOVIEMBRE!$A$2:$A$32,Valores!$A32,NOVIEMBRE!$H$2:$H$31)+SUMIF(NOVIEMBRE!$A$2:$A$32,Valores!$A32,NOVIEMBRE!$L$2:$L$32)</f>
        <v>0</v>
      </c>
      <c r="M32" s="25">
        <f>SUMIF(DICIEMBRE!$A$2:$A$32,Valores!$A32,DICIEMBRE!$H$2:$H$32)+SUMIF(DICIEMBRE!$A$2:$A$32,Valores!$A32,DICIEMBRE!$L$2:$L$32)</f>
        <v>0</v>
      </c>
      <c r="N32" s="2">
        <f t="shared" ca="1" si="0"/>
        <v>0</v>
      </c>
    </row>
    <row r="33" spans="1:14" x14ac:dyDescent="0.25">
      <c r="A33">
        <v>24</v>
      </c>
      <c r="B33" s="25">
        <f>SUMIF(ENERO!$A$2:$A$32,Valores!$A33,ENERO!$H$2:$H$32)+SUMIF(ENERO!$A$2:$A$32,Valores!$A33,ENERO!$L$2:$L$32)</f>
        <v>0</v>
      </c>
      <c r="C33" s="25">
        <f ca="1">SUMIF(FEBRERO!$A$2:$A$32,Valores!$A33,FEBRERO!$H$2:$H$29)+SUMIF(FEBRERO!$A$2:$A$32,Valores!$A33,FEBRERO!$L$2:$L$32)</f>
        <v>0</v>
      </c>
      <c r="D33" s="25">
        <f>SUMIF(MARZO!$A$2:$A$32,Valores!$A33,MARZO!$H$2:$H$32)+SUMIF(MARZO!$A$2:$A$32,Valores!$A33,MARZO!$L$2:$L$32)</f>
        <v>0</v>
      </c>
      <c r="E33" s="25">
        <f ca="1">SUMIF(ABRIL!$A$2:$A$32,Valores!$A33,ABRIL!$H$2:$H$31)+SUMIF(ABRIL!$A$2:$A$32,Valores!$A33,ABRIL!$L$2:$L$32)</f>
        <v>0</v>
      </c>
      <c r="F33" s="25">
        <f>SUMIF(MAYO!$A$2:$A$32,Valores!$A33,MAYO!$H$2:$H$32)+SUMIF(MAYO!$A$2:$A$32,Valores!$A33,MAYO!$L$2:$L$32)</f>
        <v>0</v>
      </c>
      <c r="G33" s="25">
        <f ca="1">SUMIF(JUNIO!$A$2:$A$32,Valores!$A33,JUNIO!$H$2:$H$31)+SUMIF(JUNIO!$A$2:$A$32,Valores!$A33,JUNIO!$L$2:$L$32)</f>
        <v>0</v>
      </c>
      <c r="H33" s="25">
        <f>SUMIF(JULIO!$A$2:$A$32,Valores!$A33,JULIO!$H$2:$H$32)+SUMIF(JULIO!$A$2:$A$32,Valores!$A33,JULIO!$L$2:$L$32)</f>
        <v>0</v>
      </c>
      <c r="I33" s="25">
        <f>SUMIF(AGOSTO!$A$2:$A$32,Valores!$A33,AGOSTO!$H$2:$H$32)+SUMIF(AGOSTO!$A$2:$A$32,Valores!$A33,AGOSTO!$L$2:$L$32)</f>
        <v>0</v>
      </c>
      <c r="J33" s="25">
        <f ca="1">SUMIF(SEPTIEMBRE!$A$2:$A$32,Valores!$A33,SEPTIEMBRE!$H$2:$H$31)+SUMIF(SEPTIEMBRE!$A$2:$A$32,Valores!$A33,SEPTIEMBRE!$L$2:$L$32)</f>
        <v>0</v>
      </c>
      <c r="K33" s="25">
        <f>SUMIF(OCTUBRE!$A$2:$A$32,Valores!$A33,OCTUBRE!$H$2:$H$32)+SUMIF(OCTUBRE!$A$2:$A$32,Valores!$A33,OCTUBRE!$L$2:$L$32)</f>
        <v>0</v>
      </c>
      <c r="L33" s="25">
        <f ca="1">SUMIF(NOVIEMBRE!$A$2:$A$32,Valores!$A33,NOVIEMBRE!$H$2:$H$31)+SUMIF(NOVIEMBRE!$A$2:$A$32,Valores!$A33,NOVIEMBRE!$L$2:$L$32)</f>
        <v>0</v>
      </c>
      <c r="M33" s="25">
        <f>SUMIF(DICIEMBRE!$A$2:$A$32,Valores!$A33,DICIEMBRE!$H$2:$H$32)+SUMIF(DICIEMBRE!$A$2:$A$32,Valores!$A33,DICIEMBRE!$L$2:$L$32)</f>
        <v>0</v>
      </c>
      <c r="N33" s="2">
        <f t="shared" ca="1" si="0"/>
        <v>0</v>
      </c>
    </row>
    <row r="34" spans="1:14" x14ac:dyDescent="0.25">
      <c r="A34">
        <v>25</v>
      </c>
      <c r="B34" s="25">
        <f>SUMIF(ENERO!$A$2:$A$32,Valores!$A34,ENERO!$H$2:$H$32)+SUMIF(ENERO!$A$2:$A$32,Valores!$A34,ENERO!$L$2:$L$32)</f>
        <v>0</v>
      </c>
      <c r="C34" s="25">
        <f ca="1">SUMIF(FEBRERO!$A$2:$A$32,Valores!$A34,FEBRERO!$H$2:$H$29)+SUMIF(FEBRERO!$A$2:$A$32,Valores!$A34,FEBRERO!$L$2:$L$32)</f>
        <v>0</v>
      </c>
      <c r="D34" s="25">
        <f>SUMIF(MARZO!$A$2:$A$32,Valores!$A34,MARZO!$H$2:$H$32)+SUMIF(MARZO!$A$2:$A$32,Valores!$A34,MARZO!$L$2:$L$32)</f>
        <v>0</v>
      </c>
      <c r="E34" s="25">
        <f ca="1">SUMIF(ABRIL!$A$2:$A$32,Valores!$A34,ABRIL!$H$2:$H$31)+SUMIF(ABRIL!$A$2:$A$32,Valores!$A34,ABRIL!$L$2:$L$32)</f>
        <v>0</v>
      </c>
      <c r="F34" s="25">
        <f>SUMIF(MAYO!$A$2:$A$32,Valores!$A34,MAYO!$H$2:$H$32)+SUMIF(MAYO!$A$2:$A$32,Valores!$A34,MAYO!$L$2:$L$32)</f>
        <v>0</v>
      </c>
      <c r="G34" s="25">
        <f ca="1">SUMIF(JUNIO!$A$2:$A$32,Valores!$A34,JUNIO!$H$2:$H$31)+SUMIF(JUNIO!$A$2:$A$32,Valores!$A34,JUNIO!$L$2:$L$32)</f>
        <v>0</v>
      </c>
      <c r="H34" s="25">
        <f>SUMIF(JULIO!$A$2:$A$32,Valores!$A34,JULIO!$H$2:$H$32)+SUMIF(JULIO!$A$2:$A$32,Valores!$A34,JULIO!$L$2:$L$32)</f>
        <v>0</v>
      </c>
      <c r="I34" s="25">
        <f>SUMIF(AGOSTO!$A$2:$A$32,Valores!$A34,AGOSTO!$H$2:$H$32)+SUMIF(AGOSTO!$A$2:$A$32,Valores!$A34,AGOSTO!$L$2:$L$32)</f>
        <v>0</v>
      </c>
      <c r="J34" s="25">
        <f ca="1">SUMIF(SEPTIEMBRE!$A$2:$A$32,Valores!$A34,SEPTIEMBRE!$H$2:$H$31)+SUMIF(SEPTIEMBRE!$A$2:$A$32,Valores!$A34,SEPTIEMBRE!$L$2:$L$32)</f>
        <v>0</v>
      </c>
      <c r="K34" s="25">
        <f>SUMIF(OCTUBRE!$A$2:$A$32,Valores!$A34,OCTUBRE!$H$2:$H$32)+SUMIF(OCTUBRE!$A$2:$A$32,Valores!$A34,OCTUBRE!$L$2:$L$32)</f>
        <v>0</v>
      </c>
      <c r="L34" s="25">
        <f ca="1">SUMIF(NOVIEMBRE!$A$2:$A$32,Valores!$A34,NOVIEMBRE!$H$2:$H$31)+SUMIF(NOVIEMBRE!$A$2:$A$32,Valores!$A34,NOVIEMBRE!$L$2:$L$32)</f>
        <v>0</v>
      </c>
      <c r="M34" s="25">
        <f>SUMIF(DICIEMBRE!$A$2:$A$32,Valores!$A34,DICIEMBRE!$H$2:$H$32)+SUMIF(DICIEMBRE!$A$2:$A$32,Valores!$A34,DICIEMBRE!$L$2:$L$32)</f>
        <v>0</v>
      </c>
      <c r="N34" s="2">
        <f t="shared" ca="1" si="0"/>
        <v>0</v>
      </c>
    </row>
    <row r="35" spans="1:14" x14ac:dyDescent="0.25">
      <c r="A35">
        <v>26</v>
      </c>
      <c r="B35" s="25">
        <f>SUMIF(ENERO!$A$2:$A$32,Valores!$A35,ENERO!$H$2:$H$32)+SUMIF(ENERO!$A$2:$A$32,Valores!$A35,ENERO!$L$2:$L$32)</f>
        <v>0</v>
      </c>
      <c r="C35" s="25">
        <f ca="1">SUMIF(FEBRERO!$A$2:$A$32,Valores!$A35,FEBRERO!$H$2:$H$29)+SUMIF(FEBRERO!$A$2:$A$32,Valores!$A35,FEBRERO!$L$2:$L$32)</f>
        <v>0</v>
      </c>
      <c r="D35" s="25">
        <f>SUMIF(MARZO!$A$2:$A$32,Valores!$A35,MARZO!$H$2:$H$32)+SUMIF(MARZO!$A$2:$A$32,Valores!$A35,MARZO!$L$2:$L$32)</f>
        <v>0</v>
      </c>
      <c r="E35" s="25">
        <f ca="1">SUMIF(ABRIL!$A$2:$A$32,Valores!$A35,ABRIL!$H$2:$H$31)+SUMIF(ABRIL!$A$2:$A$32,Valores!$A35,ABRIL!$L$2:$L$32)</f>
        <v>0</v>
      </c>
      <c r="F35" s="25">
        <f>SUMIF(MAYO!$A$2:$A$32,Valores!$A35,MAYO!$H$2:$H$32)+SUMIF(MAYO!$A$2:$A$32,Valores!$A35,MAYO!$L$2:$L$32)</f>
        <v>0</v>
      </c>
      <c r="G35" s="25">
        <f ca="1">SUMIF(JUNIO!$A$2:$A$32,Valores!$A35,JUNIO!$H$2:$H$31)+SUMIF(JUNIO!$A$2:$A$32,Valores!$A35,JUNIO!$L$2:$L$32)</f>
        <v>0</v>
      </c>
      <c r="H35" s="25">
        <f>SUMIF(JULIO!$A$2:$A$32,Valores!$A35,JULIO!$H$2:$H$32)+SUMIF(JULIO!$A$2:$A$32,Valores!$A35,JULIO!$L$2:$L$32)</f>
        <v>0</v>
      </c>
      <c r="I35" s="25">
        <f>SUMIF(AGOSTO!$A$2:$A$32,Valores!$A35,AGOSTO!$H$2:$H$32)+SUMIF(AGOSTO!$A$2:$A$32,Valores!$A35,AGOSTO!$L$2:$L$32)</f>
        <v>0</v>
      </c>
      <c r="J35" s="25">
        <f ca="1">SUMIF(SEPTIEMBRE!$A$2:$A$32,Valores!$A35,SEPTIEMBRE!$H$2:$H$31)+SUMIF(SEPTIEMBRE!$A$2:$A$32,Valores!$A35,SEPTIEMBRE!$L$2:$L$32)</f>
        <v>0</v>
      </c>
      <c r="K35" s="25">
        <f>SUMIF(OCTUBRE!$A$2:$A$32,Valores!$A35,OCTUBRE!$H$2:$H$32)+SUMIF(OCTUBRE!$A$2:$A$32,Valores!$A35,OCTUBRE!$L$2:$L$32)</f>
        <v>0</v>
      </c>
      <c r="L35" s="25">
        <f ca="1">SUMIF(NOVIEMBRE!$A$2:$A$32,Valores!$A35,NOVIEMBRE!$H$2:$H$31)+SUMIF(NOVIEMBRE!$A$2:$A$32,Valores!$A35,NOVIEMBRE!$L$2:$L$32)</f>
        <v>0</v>
      </c>
      <c r="M35" s="25">
        <f>SUMIF(DICIEMBRE!$A$2:$A$32,Valores!$A35,DICIEMBRE!$H$2:$H$32)+SUMIF(DICIEMBRE!$A$2:$A$32,Valores!$A35,DICIEMBRE!$L$2:$L$32)</f>
        <v>0</v>
      </c>
      <c r="N35" s="2">
        <f t="shared" ca="1" si="0"/>
        <v>0</v>
      </c>
    </row>
    <row r="36" spans="1:14" x14ac:dyDescent="0.25">
      <c r="A36">
        <v>27</v>
      </c>
      <c r="B36" s="25">
        <f>SUMIF(ENERO!$A$2:$A$32,Valores!$A36,ENERO!$H$2:$H$32)+SUMIF(ENERO!$A$2:$A$32,Valores!$A36,ENERO!$L$2:$L$32)</f>
        <v>0</v>
      </c>
      <c r="C36" s="25">
        <f ca="1">SUMIF(FEBRERO!$A$2:$A$32,Valores!$A36,FEBRERO!$H$2:$H$29)+SUMIF(FEBRERO!$A$2:$A$32,Valores!$A36,FEBRERO!$L$2:$L$32)</f>
        <v>0</v>
      </c>
      <c r="D36" s="25">
        <f>SUMIF(MARZO!$A$2:$A$32,Valores!$A36,MARZO!$H$2:$H$32)+SUMIF(MARZO!$A$2:$A$32,Valores!$A36,MARZO!$L$2:$L$32)</f>
        <v>0</v>
      </c>
      <c r="E36" s="25">
        <f ca="1">SUMIF(ABRIL!$A$2:$A$32,Valores!$A36,ABRIL!$H$2:$H$31)+SUMIF(ABRIL!$A$2:$A$32,Valores!$A36,ABRIL!$L$2:$L$32)</f>
        <v>0</v>
      </c>
      <c r="F36" s="25">
        <f>SUMIF(MAYO!$A$2:$A$32,Valores!$A36,MAYO!$H$2:$H$32)+SUMIF(MAYO!$A$2:$A$32,Valores!$A36,MAYO!$L$2:$L$32)</f>
        <v>0</v>
      </c>
      <c r="G36" s="25">
        <f ca="1">SUMIF(JUNIO!$A$2:$A$32,Valores!$A36,JUNIO!$H$2:$H$31)+SUMIF(JUNIO!$A$2:$A$32,Valores!$A36,JUNIO!$L$2:$L$32)</f>
        <v>0</v>
      </c>
      <c r="H36" s="25">
        <f>SUMIF(JULIO!$A$2:$A$32,Valores!$A36,JULIO!$H$2:$H$32)+SUMIF(JULIO!$A$2:$A$32,Valores!$A36,JULIO!$L$2:$L$32)</f>
        <v>0</v>
      </c>
      <c r="I36" s="25">
        <f>SUMIF(AGOSTO!$A$2:$A$32,Valores!$A36,AGOSTO!$H$2:$H$32)+SUMIF(AGOSTO!$A$2:$A$32,Valores!$A36,AGOSTO!$L$2:$L$32)</f>
        <v>0</v>
      </c>
      <c r="J36" s="25">
        <f ca="1">SUMIF(SEPTIEMBRE!$A$2:$A$32,Valores!$A36,SEPTIEMBRE!$H$2:$H$31)+SUMIF(SEPTIEMBRE!$A$2:$A$32,Valores!$A36,SEPTIEMBRE!$L$2:$L$32)</f>
        <v>0</v>
      </c>
      <c r="K36" s="25">
        <f>SUMIF(OCTUBRE!$A$2:$A$32,Valores!$A36,OCTUBRE!$H$2:$H$32)+SUMIF(OCTUBRE!$A$2:$A$32,Valores!$A36,OCTUBRE!$L$2:$L$32)</f>
        <v>0</v>
      </c>
      <c r="L36" s="25">
        <f ca="1">SUMIF(NOVIEMBRE!$A$2:$A$32,Valores!$A36,NOVIEMBRE!$H$2:$H$31)+SUMIF(NOVIEMBRE!$A$2:$A$32,Valores!$A36,NOVIEMBRE!$L$2:$L$32)</f>
        <v>0</v>
      </c>
      <c r="M36" s="25">
        <f>SUMIF(DICIEMBRE!$A$2:$A$32,Valores!$A36,DICIEMBRE!$H$2:$H$32)+SUMIF(DICIEMBRE!$A$2:$A$32,Valores!$A36,DICIEMBRE!$L$2:$L$32)</f>
        <v>0</v>
      </c>
      <c r="N36" s="2">
        <f t="shared" ca="1" si="0"/>
        <v>0</v>
      </c>
    </row>
    <row r="37" spans="1:14" x14ac:dyDescent="0.25">
      <c r="A37">
        <v>28</v>
      </c>
      <c r="B37" s="25">
        <f>SUMIF(ENERO!$A$2:$A$32,Valores!$A37,ENERO!$H$2:$H$32)+SUMIF(ENERO!$A$2:$A$32,Valores!$A37,ENERO!$L$2:$L$32)</f>
        <v>0</v>
      </c>
      <c r="C37" s="25">
        <f ca="1">SUMIF(FEBRERO!$A$2:$A$32,Valores!$A37,FEBRERO!$H$2:$H$29)+SUMIF(FEBRERO!$A$2:$A$32,Valores!$A37,FEBRERO!$L$2:$L$32)</f>
        <v>0</v>
      </c>
      <c r="D37" s="25">
        <f>SUMIF(MARZO!$A$2:$A$32,Valores!$A37,MARZO!$H$2:$H$32)+SUMIF(MARZO!$A$2:$A$32,Valores!$A37,MARZO!$L$2:$L$32)</f>
        <v>0</v>
      </c>
      <c r="E37" s="25">
        <f ca="1">SUMIF(ABRIL!$A$2:$A$32,Valores!$A37,ABRIL!$H$2:$H$31)+SUMIF(ABRIL!$A$2:$A$32,Valores!$A37,ABRIL!$L$2:$L$32)</f>
        <v>0</v>
      </c>
      <c r="F37" s="25">
        <f>SUMIF(MAYO!$A$2:$A$32,Valores!$A37,MAYO!$H$2:$H$32)+SUMIF(MAYO!$A$2:$A$32,Valores!$A37,MAYO!$L$2:$L$32)</f>
        <v>0</v>
      </c>
      <c r="G37" s="25">
        <f ca="1">SUMIF(JUNIO!$A$2:$A$32,Valores!$A37,JUNIO!$H$2:$H$31)+SUMIF(JUNIO!$A$2:$A$32,Valores!$A37,JUNIO!$L$2:$L$32)</f>
        <v>0</v>
      </c>
      <c r="H37" s="25">
        <f>SUMIF(JULIO!$A$2:$A$32,Valores!$A37,JULIO!$H$2:$H$32)+SUMIF(JULIO!$A$2:$A$32,Valores!$A37,JULIO!$L$2:$L$32)</f>
        <v>0</v>
      </c>
      <c r="I37" s="25">
        <f>SUMIF(AGOSTO!$A$2:$A$32,Valores!$A37,AGOSTO!$H$2:$H$32)+SUMIF(AGOSTO!$A$2:$A$32,Valores!$A37,AGOSTO!$L$2:$L$32)</f>
        <v>0</v>
      </c>
      <c r="J37" s="25">
        <f ca="1">SUMIF(SEPTIEMBRE!$A$2:$A$32,Valores!$A37,SEPTIEMBRE!$H$2:$H$31)+SUMIF(SEPTIEMBRE!$A$2:$A$32,Valores!$A37,SEPTIEMBRE!$L$2:$L$32)</f>
        <v>0</v>
      </c>
      <c r="K37" s="25">
        <f>SUMIF(OCTUBRE!$A$2:$A$32,Valores!$A37,OCTUBRE!$H$2:$H$32)+SUMIF(OCTUBRE!$A$2:$A$32,Valores!$A37,OCTUBRE!$L$2:$L$32)</f>
        <v>0</v>
      </c>
      <c r="L37" s="25">
        <f ca="1">SUMIF(NOVIEMBRE!$A$2:$A$32,Valores!$A37,NOVIEMBRE!$H$2:$H$31)+SUMIF(NOVIEMBRE!$A$2:$A$32,Valores!$A37,NOVIEMBRE!$L$2:$L$32)</f>
        <v>0</v>
      </c>
      <c r="M37" s="25">
        <f>SUMIF(DICIEMBRE!$A$2:$A$32,Valores!$A37,DICIEMBRE!$H$2:$H$32)+SUMIF(DICIEMBRE!$A$2:$A$32,Valores!$A37,DICIEMBRE!$L$2:$L$32)</f>
        <v>0</v>
      </c>
      <c r="N37" s="2">
        <f t="shared" ca="1" si="0"/>
        <v>0</v>
      </c>
    </row>
    <row r="38" spans="1:14" x14ac:dyDescent="0.25">
      <c r="A38">
        <v>29</v>
      </c>
      <c r="B38" s="25">
        <f>SUMIF(ENERO!$A$2:$A$32,Valores!$A38,ENERO!$H$2:$H$32)+SUMIF(ENERO!$A$2:$A$32,Valores!$A38,ENERO!$L$2:$L$32)</f>
        <v>0</v>
      </c>
      <c r="C38" s="25">
        <f ca="1">SUMIF(FEBRERO!$A$2:$A$32,Valores!$A38,FEBRERO!$H$2:$H$29)+SUMIF(FEBRERO!$A$2:$A$32,Valores!$A38,FEBRERO!$L$2:$L$32)</f>
        <v>0</v>
      </c>
      <c r="D38" s="25">
        <f>SUMIF(MARZO!$A$2:$A$32,Valores!$A38,MARZO!$H$2:$H$32)+SUMIF(MARZO!$A$2:$A$32,Valores!$A38,MARZO!$L$2:$L$32)</f>
        <v>0</v>
      </c>
      <c r="E38" s="25">
        <f ca="1">SUMIF(ABRIL!$A$2:$A$32,Valores!$A38,ABRIL!$H$2:$H$31)+SUMIF(ABRIL!$A$2:$A$32,Valores!$A38,ABRIL!$L$2:$L$32)</f>
        <v>0</v>
      </c>
      <c r="F38" s="25">
        <f>SUMIF(MAYO!$A$2:$A$32,Valores!$A38,MAYO!$H$2:$H$32)+SUMIF(MAYO!$A$2:$A$32,Valores!$A38,MAYO!$L$2:$L$32)</f>
        <v>0</v>
      </c>
      <c r="G38" s="25">
        <f ca="1">SUMIF(JUNIO!$A$2:$A$32,Valores!$A38,JUNIO!$H$2:$H$31)+SUMIF(JUNIO!$A$2:$A$32,Valores!$A38,JUNIO!$L$2:$L$32)</f>
        <v>0</v>
      </c>
      <c r="H38" s="25">
        <f>SUMIF(JULIO!$A$2:$A$32,Valores!$A38,JULIO!$H$2:$H$32)+SUMIF(JULIO!$A$2:$A$32,Valores!$A38,JULIO!$L$2:$L$32)</f>
        <v>0</v>
      </c>
      <c r="I38" s="25">
        <f>SUMIF(AGOSTO!$A$2:$A$32,Valores!$A38,AGOSTO!$H$2:$H$32)+SUMIF(AGOSTO!$A$2:$A$32,Valores!$A38,AGOSTO!$L$2:$L$32)</f>
        <v>0</v>
      </c>
      <c r="J38" s="25">
        <f ca="1">SUMIF(SEPTIEMBRE!$A$2:$A$32,Valores!$A38,SEPTIEMBRE!$H$2:$H$31)+SUMIF(SEPTIEMBRE!$A$2:$A$32,Valores!$A38,SEPTIEMBRE!$L$2:$L$32)</f>
        <v>0</v>
      </c>
      <c r="K38" s="25">
        <f>SUMIF(OCTUBRE!$A$2:$A$32,Valores!$A38,OCTUBRE!$H$2:$H$32)+SUMIF(OCTUBRE!$A$2:$A$32,Valores!$A38,OCTUBRE!$L$2:$L$32)</f>
        <v>0</v>
      </c>
      <c r="L38" s="25">
        <f ca="1">SUMIF(NOVIEMBRE!$A$2:$A$32,Valores!$A38,NOVIEMBRE!$H$2:$H$31)+SUMIF(NOVIEMBRE!$A$2:$A$32,Valores!$A38,NOVIEMBRE!$L$2:$L$32)</f>
        <v>0</v>
      </c>
      <c r="M38" s="25">
        <f>SUMIF(DICIEMBRE!$A$2:$A$32,Valores!$A38,DICIEMBRE!$H$2:$H$32)+SUMIF(DICIEMBRE!$A$2:$A$32,Valores!$A38,DICIEMBRE!$L$2:$L$32)</f>
        <v>0</v>
      </c>
      <c r="N38" s="2">
        <f t="shared" ca="1" si="0"/>
        <v>0</v>
      </c>
    </row>
    <row r="39" spans="1:14" x14ac:dyDescent="0.25">
      <c r="A39">
        <v>30</v>
      </c>
      <c r="B39" s="25">
        <f>SUMIF(ENERO!$A$2:$A$32,Valores!$A39,ENERO!$H$2:$H$32)+SUMIF(ENERO!$A$2:$A$32,Valores!$A39,ENERO!$L$2:$L$32)</f>
        <v>0</v>
      </c>
      <c r="C39" s="25">
        <f ca="1">SUMIF(FEBRERO!$A$2:$A$32,Valores!$A39,FEBRERO!$H$2:$H$29)+SUMIF(FEBRERO!$A$2:$A$32,Valores!$A39,FEBRERO!$L$2:$L$32)</f>
        <v>0</v>
      </c>
      <c r="D39" s="25">
        <f>SUMIF(MARZO!$A$2:$A$32,Valores!$A39,MARZO!$H$2:$H$32)+SUMIF(MARZO!$A$2:$A$32,Valores!$A39,MARZO!$L$2:$L$32)</f>
        <v>0</v>
      </c>
      <c r="E39" s="25">
        <f ca="1">SUMIF(ABRIL!$A$2:$A$32,Valores!$A39,ABRIL!$H$2:$H$31)+SUMIF(ABRIL!$A$2:$A$32,Valores!$A39,ABRIL!$L$2:$L$32)</f>
        <v>0</v>
      </c>
      <c r="F39" s="25">
        <f>SUMIF(MAYO!$A$2:$A$32,Valores!$A39,MAYO!$H$2:$H$32)+SUMIF(MAYO!$A$2:$A$32,Valores!$A39,MAYO!$L$2:$L$32)</f>
        <v>0</v>
      </c>
      <c r="G39" s="25">
        <f ca="1">SUMIF(JUNIO!$A$2:$A$32,Valores!$A39,JUNIO!$H$2:$H$31)+SUMIF(JUNIO!$A$2:$A$32,Valores!$A39,JUNIO!$L$2:$L$32)</f>
        <v>0</v>
      </c>
      <c r="H39" s="25">
        <f>SUMIF(JULIO!$A$2:$A$32,Valores!$A39,JULIO!$H$2:$H$32)+SUMIF(JULIO!$A$2:$A$32,Valores!$A39,JULIO!$L$2:$L$32)</f>
        <v>0</v>
      </c>
      <c r="I39" s="25">
        <f>SUMIF(AGOSTO!$A$2:$A$32,Valores!$A39,AGOSTO!$H$2:$H$32)+SUMIF(AGOSTO!$A$2:$A$32,Valores!$A39,AGOSTO!$L$2:$L$32)</f>
        <v>0</v>
      </c>
      <c r="J39" s="25">
        <f ca="1">SUMIF(SEPTIEMBRE!$A$2:$A$32,Valores!$A39,SEPTIEMBRE!$H$2:$H$31)+SUMIF(SEPTIEMBRE!$A$2:$A$32,Valores!$A39,SEPTIEMBRE!$L$2:$L$32)</f>
        <v>0</v>
      </c>
      <c r="K39" s="25">
        <f>SUMIF(OCTUBRE!$A$2:$A$32,Valores!$A39,OCTUBRE!$H$2:$H$32)+SUMIF(OCTUBRE!$A$2:$A$32,Valores!$A39,OCTUBRE!$L$2:$L$32)</f>
        <v>0</v>
      </c>
      <c r="L39" s="25">
        <f ca="1">SUMIF(NOVIEMBRE!$A$2:$A$32,Valores!$A39,NOVIEMBRE!$H$2:$H$31)+SUMIF(NOVIEMBRE!$A$2:$A$32,Valores!$A39,NOVIEMBRE!$L$2:$L$32)</f>
        <v>0</v>
      </c>
      <c r="M39" s="25">
        <f>SUMIF(DICIEMBRE!$A$2:$A$32,Valores!$A39,DICIEMBRE!$H$2:$H$32)+SUMIF(DICIEMBRE!$A$2:$A$32,Valores!$A39,DICIEMBRE!$L$2:$L$32)</f>
        <v>0</v>
      </c>
      <c r="N39" s="2">
        <f t="shared" ca="1" si="0"/>
        <v>0</v>
      </c>
    </row>
    <row r="40" spans="1:14" x14ac:dyDescent="0.25">
      <c r="A40">
        <v>31</v>
      </c>
      <c r="B40" s="25">
        <f>SUMIF(ENERO!$A$2:$A$32,Valores!$A40,ENERO!$H$2:$H$32)+SUMIF(ENERO!$A$2:$A$32,Valores!$A40,ENERO!$L$2:$L$32)</f>
        <v>0</v>
      </c>
      <c r="C40" s="25">
        <f ca="1">SUMIF(FEBRERO!$A$2:$A$32,Valores!$A40,FEBRERO!$H$2:$H$29)+SUMIF(FEBRERO!$A$2:$A$32,Valores!$A40,FEBRERO!$L$2:$L$32)</f>
        <v>0</v>
      </c>
      <c r="D40" s="25">
        <f>SUMIF(MARZO!$A$2:$A$32,Valores!$A40,MARZO!$H$2:$H$32)+SUMIF(MARZO!$A$2:$A$32,Valores!$A40,MARZO!$L$2:$L$32)</f>
        <v>0</v>
      </c>
      <c r="E40" s="25">
        <f ca="1">SUMIF(ABRIL!$A$2:$A$32,Valores!$A40,ABRIL!$H$2:$H$31)+SUMIF(ABRIL!$A$2:$A$32,Valores!$A40,ABRIL!$L$2:$L$32)</f>
        <v>0</v>
      </c>
      <c r="F40" s="25">
        <f>SUMIF(MAYO!$A$2:$A$32,Valores!$A40,MAYO!$H$2:$H$32)+SUMIF(MAYO!$A$2:$A$32,Valores!$A40,MAYO!$L$2:$L$32)</f>
        <v>0</v>
      </c>
      <c r="G40" s="25">
        <f ca="1">SUMIF(JUNIO!$A$2:$A$32,Valores!$A40,JUNIO!$H$2:$H$31)+SUMIF(JUNIO!$A$2:$A$32,Valores!$A40,JUNIO!$L$2:$L$32)</f>
        <v>0</v>
      </c>
      <c r="H40" s="25">
        <f>SUMIF(JULIO!$A$2:$A$32,Valores!$A40,JULIO!$H$2:$H$32)+SUMIF(JULIO!$A$2:$A$32,Valores!$A40,JULIO!$L$2:$L$32)</f>
        <v>0</v>
      </c>
      <c r="I40" s="25">
        <f>SUMIF(AGOSTO!$A$2:$A$32,Valores!$A40,AGOSTO!$H$2:$H$32)+SUMIF(AGOSTO!$A$2:$A$32,Valores!$A40,AGOSTO!$L$2:$L$32)</f>
        <v>0</v>
      </c>
      <c r="J40" s="25">
        <f ca="1">SUMIF(SEPTIEMBRE!$A$2:$A$32,Valores!$A40,SEPTIEMBRE!$H$2:$H$31)+SUMIF(SEPTIEMBRE!$A$2:$A$32,Valores!$A40,SEPTIEMBRE!$L$2:$L$32)</f>
        <v>0</v>
      </c>
      <c r="K40" s="25">
        <f>SUMIF(OCTUBRE!$A$2:$A$32,Valores!$A40,OCTUBRE!$H$2:$H$32)+SUMIF(OCTUBRE!$A$2:$A$32,Valores!$A40,OCTUBRE!$L$2:$L$32)</f>
        <v>0</v>
      </c>
      <c r="L40" s="25">
        <f ca="1">SUMIF(NOVIEMBRE!$A$2:$A$32,Valores!$A40,NOVIEMBRE!$H$2:$H$31)+SUMIF(NOVIEMBRE!$A$2:$A$32,Valores!$A40,NOVIEMBRE!$L$2:$L$32)</f>
        <v>0</v>
      </c>
      <c r="M40" s="25">
        <f>SUMIF(DICIEMBRE!$A$2:$A$32,Valores!$A40,DICIEMBRE!$H$2:$H$32)+SUMIF(DICIEMBRE!$A$2:$A$32,Valores!$A40,DICIEMBRE!$L$2:$L$32)</f>
        <v>0</v>
      </c>
      <c r="N40" s="2">
        <f t="shared" ca="1" si="0"/>
        <v>0</v>
      </c>
    </row>
    <row r="41" spans="1:14" x14ac:dyDescent="0.25">
      <c r="A41">
        <v>32</v>
      </c>
      <c r="B41" s="25">
        <f>SUMIF(ENERO!$A$2:$A$32,Valores!$A41,ENERO!$H$2:$H$32)+SUMIF(ENERO!$A$2:$A$32,Valores!$A41,ENERO!$L$2:$L$32)</f>
        <v>0</v>
      </c>
      <c r="C41" s="25">
        <f ca="1">SUMIF(FEBRERO!$A$2:$A$32,Valores!$A41,FEBRERO!$H$2:$H$29)+SUMIF(FEBRERO!$A$2:$A$32,Valores!$A41,FEBRERO!$L$2:$L$32)</f>
        <v>0</v>
      </c>
      <c r="D41" s="25">
        <f>SUMIF(MARZO!$A$2:$A$32,Valores!$A41,MARZO!$H$2:$H$32)+SUMIF(MARZO!$A$2:$A$32,Valores!$A41,MARZO!$L$2:$L$32)</f>
        <v>0</v>
      </c>
      <c r="E41" s="25">
        <f ca="1">SUMIF(ABRIL!$A$2:$A$32,Valores!$A41,ABRIL!$H$2:$H$31)+SUMIF(ABRIL!$A$2:$A$32,Valores!$A41,ABRIL!$L$2:$L$32)</f>
        <v>0</v>
      </c>
      <c r="F41" s="25">
        <f>SUMIF(MAYO!$A$2:$A$32,Valores!$A41,MAYO!$H$2:$H$32)+SUMIF(MAYO!$A$2:$A$32,Valores!$A41,MAYO!$L$2:$L$32)</f>
        <v>0</v>
      </c>
      <c r="G41" s="25">
        <f ca="1">SUMIF(JUNIO!$A$2:$A$32,Valores!$A41,JUNIO!$H$2:$H$31)+SUMIF(JUNIO!$A$2:$A$32,Valores!$A41,JUNIO!$L$2:$L$32)</f>
        <v>0</v>
      </c>
      <c r="H41" s="25">
        <f>SUMIF(JULIO!$A$2:$A$32,Valores!$A41,JULIO!$H$2:$H$32)+SUMIF(JULIO!$A$2:$A$32,Valores!$A41,JULIO!$L$2:$L$32)</f>
        <v>0</v>
      </c>
      <c r="I41" s="25">
        <f>SUMIF(AGOSTO!$A$2:$A$32,Valores!$A41,AGOSTO!$H$2:$H$32)+SUMIF(AGOSTO!$A$2:$A$32,Valores!$A41,AGOSTO!$L$2:$L$32)</f>
        <v>0</v>
      </c>
      <c r="J41" s="25">
        <f ca="1">SUMIF(SEPTIEMBRE!$A$2:$A$32,Valores!$A41,SEPTIEMBRE!$H$2:$H$31)+SUMIF(SEPTIEMBRE!$A$2:$A$32,Valores!$A41,SEPTIEMBRE!$L$2:$L$32)</f>
        <v>0</v>
      </c>
      <c r="K41" s="25">
        <f>SUMIF(OCTUBRE!$A$2:$A$32,Valores!$A41,OCTUBRE!$H$2:$H$32)+SUMIF(OCTUBRE!$A$2:$A$32,Valores!$A41,OCTUBRE!$L$2:$L$32)</f>
        <v>0</v>
      </c>
      <c r="L41" s="25">
        <f ca="1">SUMIF(NOVIEMBRE!$A$2:$A$32,Valores!$A41,NOVIEMBRE!$H$2:$H$31)+SUMIF(NOVIEMBRE!$A$2:$A$32,Valores!$A41,NOVIEMBRE!$L$2:$L$32)</f>
        <v>0</v>
      </c>
      <c r="M41" s="25">
        <f>SUMIF(DICIEMBRE!$A$2:$A$32,Valores!$A41,DICIEMBRE!$H$2:$H$32)+SUMIF(DICIEMBRE!$A$2:$A$32,Valores!$A41,DICIEMBRE!$L$2:$L$32)</f>
        <v>0</v>
      </c>
      <c r="N41" s="2">
        <f t="shared" ca="1" si="0"/>
        <v>0</v>
      </c>
    </row>
    <row r="42" spans="1:14" x14ac:dyDescent="0.25">
      <c r="A42">
        <v>33</v>
      </c>
      <c r="B42" s="25">
        <f>SUMIF(ENERO!$A$2:$A$32,Valores!$A42,ENERO!$H$2:$H$32)+SUMIF(ENERO!$A$2:$A$32,Valores!$A42,ENERO!$L$2:$L$32)</f>
        <v>0</v>
      </c>
      <c r="C42" s="25">
        <f ca="1">SUMIF(FEBRERO!$A$2:$A$32,Valores!$A42,FEBRERO!$H$2:$H$29)+SUMIF(FEBRERO!$A$2:$A$32,Valores!$A42,FEBRERO!$L$2:$L$32)</f>
        <v>0</v>
      </c>
      <c r="D42" s="25">
        <f>SUMIF(MARZO!$A$2:$A$32,Valores!$A42,MARZO!$H$2:$H$32)+SUMIF(MARZO!$A$2:$A$32,Valores!$A42,MARZO!$L$2:$L$32)</f>
        <v>0</v>
      </c>
      <c r="E42" s="25">
        <f ca="1">SUMIF(ABRIL!$A$2:$A$32,Valores!$A42,ABRIL!$H$2:$H$31)+SUMIF(ABRIL!$A$2:$A$32,Valores!$A42,ABRIL!$L$2:$L$32)</f>
        <v>0</v>
      </c>
      <c r="F42" s="25">
        <f>SUMIF(MAYO!$A$2:$A$32,Valores!$A42,MAYO!$H$2:$H$32)+SUMIF(MAYO!$A$2:$A$32,Valores!$A42,MAYO!$L$2:$L$32)</f>
        <v>0</v>
      </c>
      <c r="G42" s="25">
        <f ca="1">SUMIF(JUNIO!$A$2:$A$32,Valores!$A42,JUNIO!$H$2:$H$31)+SUMIF(JUNIO!$A$2:$A$32,Valores!$A42,JUNIO!$L$2:$L$32)</f>
        <v>0</v>
      </c>
      <c r="H42" s="25">
        <f>SUMIF(JULIO!$A$2:$A$32,Valores!$A42,JULIO!$H$2:$H$32)+SUMIF(JULIO!$A$2:$A$32,Valores!$A42,JULIO!$L$2:$L$32)</f>
        <v>0</v>
      </c>
      <c r="I42" s="25">
        <f>SUMIF(AGOSTO!$A$2:$A$32,Valores!$A42,AGOSTO!$H$2:$H$32)+SUMIF(AGOSTO!$A$2:$A$32,Valores!$A42,AGOSTO!$L$2:$L$32)</f>
        <v>0</v>
      </c>
      <c r="J42" s="25">
        <f ca="1">SUMIF(SEPTIEMBRE!$A$2:$A$32,Valores!$A42,SEPTIEMBRE!$H$2:$H$31)+SUMIF(SEPTIEMBRE!$A$2:$A$32,Valores!$A42,SEPTIEMBRE!$L$2:$L$32)</f>
        <v>0</v>
      </c>
      <c r="K42" s="25">
        <f>SUMIF(OCTUBRE!$A$2:$A$32,Valores!$A42,OCTUBRE!$H$2:$H$32)+SUMIF(OCTUBRE!$A$2:$A$32,Valores!$A42,OCTUBRE!$L$2:$L$32)</f>
        <v>0</v>
      </c>
      <c r="L42" s="25">
        <f ca="1">SUMIF(NOVIEMBRE!$A$2:$A$32,Valores!$A42,NOVIEMBRE!$H$2:$H$31)+SUMIF(NOVIEMBRE!$A$2:$A$32,Valores!$A42,NOVIEMBRE!$L$2:$L$32)</f>
        <v>0</v>
      </c>
      <c r="M42" s="25">
        <f>SUMIF(DICIEMBRE!$A$2:$A$32,Valores!$A42,DICIEMBRE!$H$2:$H$32)+SUMIF(DICIEMBRE!$A$2:$A$32,Valores!$A42,DICIEMBRE!$L$2:$L$32)</f>
        <v>0</v>
      </c>
      <c r="N42" s="2">
        <f t="shared" ca="1" si="0"/>
        <v>0</v>
      </c>
    </row>
    <row r="43" spans="1:14" x14ac:dyDescent="0.25">
      <c r="A43">
        <v>34</v>
      </c>
      <c r="B43" s="25">
        <f>SUMIF(ENERO!$A$2:$A$32,Valores!$A43,ENERO!$H$2:$H$32)+SUMIF(ENERO!$A$2:$A$32,Valores!$A43,ENERO!$L$2:$L$32)</f>
        <v>0</v>
      </c>
      <c r="C43" s="25">
        <f ca="1">SUMIF(FEBRERO!$A$2:$A$32,Valores!$A43,FEBRERO!$H$2:$H$29)+SUMIF(FEBRERO!$A$2:$A$32,Valores!$A43,FEBRERO!$L$2:$L$32)</f>
        <v>0</v>
      </c>
      <c r="D43" s="25">
        <f>SUMIF(MARZO!$A$2:$A$32,Valores!$A43,MARZO!$H$2:$H$32)+SUMIF(MARZO!$A$2:$A$32,Valores!$A43,MARZO!$L$2:$L$32)</f>
        <v>0</v>
      </c>
      <c r="E43" s="25">
        <f ca="1">SUMIF(ABRIL!$A$2:$A$32,Valores!$A43,ABRIL!$H$2:$H$31)+SUMIF(ABRIL!$A$2:$A$32,Valores!$A43,ABRIL!$L$2:$L$32)</f>
        <v>0</v>
      </c>
      <c r="F43" s="25">
        <f>SUMIF(MAYO!$A$2:$A$32,Valores!$A43,MAYO!$H$2:$H$32)+SUMIF(MAYO!$A$2:$A$32,Valores!$A43,MAYO!$L$2:$L$32)</f>
        <v>0</v>
      </c>
      <c r="G43" s="25">
        <f ca="1">SUMIF(JUNIO!$A$2:$A$32,Valores!$A43,JUNIO!$H$2:$H$31)+SUMIF(JUNIO!$A$2:$A$32,Valores!$A43,JUNIO!$L$2:$L$32)</f>
        <v>0</v>
      </c>
      <c r="H43" s="25">
        <f>SUMIF(JULIO!$A$2:$A$32,Valores!$A43,JULIO!$H$2:$H$32)+SUMIF(JULIO!$A$2:$A$32,Valores!$A43,JULIO!$L$2:$L$32)</f>
        <v>0</v>
      </c>
      <c r="I43" s="25">
        <f>SUMIF(AGOSTO!$A$2:$A$32,Valores!$A43,AGOSTO!$H$2:$H$32)+SUMIF(AGOSTO!$A$2:$A$32,Valores!$A43,AGOSTO!$L$2:$L$32)</f>
        <v>0</v>
      </c>
      <c r="J43" s="25">
        <f ca="1">SUMIF(SEPTIEMBRE!$A$2:$A$32,Valores!$A43,SEPTIEMBRE!$H$2:$H$31)+SUMIF(SEPTIEMBRE!$A$2:$A$32,Valores!$A43,SEPTIEMBRE!$L$2:$L$32)</f>
        <v>0</v>
      </c>
      <c r="K43" s="25">
        <f>SUMIF(OCTUBRE!$A$2:$A$32,Valores!$A43,OCTUBRE!$H$2:$H$32)+SUMIF(OCTUBRE!$A$2:$A$32,Valores!$A43,OCTUBRE!$L$2:$L$32)</f>
        <v>0</v>
      </c>
      <c r="L43" s="25">
        <f ca="1">SUMIF(NOVIEMBRE!$A$2:$A$32,Valores!$A43,NOVIEMBRE!$H$2:$H$31)+SUMIF(NOVIEMBRE!$A$2:$A$32,Valores!$A43,NOVIEMBRE!$L$2:$L$32)</f>
        <v>0</v>
      </c>
      <c r="M43" s="25">
        <f>SUMIF(DICIEMBRE!$A$2:$A$32,Valores!$A43,DICIEMBRE!$H$2:$H$32)+SUMIF(DICIEMBRE!$A$2:$A$32,Valores!$A43,DICIEMBRE!$L$2:$L$32)</f>
        <v>0</v>
      </c>
      <c r="N43" s="2">
        <f t="shared" ca="1" si="0"/>
        <v>0</v>
      </c>
    </row>
    <row r="44" spans="1:14" x14ac:dyDescent="0.25">
      <c r="A44">
        <v>35</v>
      </c>
      <c r="B44" s="25">
        <f>SUMIF(ENERO!$A$2:$A$32,Valores!$A44,ENERO!$H$2:$H$32)+SUMIF(ENERO!$A$2:$A$32,Valores!$A44,ENERO!$L$2:$L$32)</f>
        <v>0</v>
      </c>
      <c r="C44" s="25">
        <f ca="1">SUMIF(FEBRERO!$A$2:$A$32,Valores!$A44,FEBRERO!$H$2:$H$29)+SUMIF(FEBRERO!$A$2:$A$32,Valores!$A44,FEBRERO!$L$2:$L$32)</f>
        <v>0</v>
      </c>
      <c r="D44" s="25">
        <f>SUMIF(MARZO!$A$2:$A$32,Valores!$A44,MARZO!$H$2:$H$32)+SUMIF(MARZO!$A$2:$A$32,Valores!$A44,MARZO!$L$2:$L$32)</f>
        <v>0</v>
      </c>
      <c r="E44" s="25">
        <f ca="1">SUMIF(ABRIL!$A$2:$A$32,Valores!$A44,ABRIL!$H$2:$H$31)+SUMIF(ABRIL!$A$2:$A$32,Valores!$A44,ABRIL!$L$2:$L$32)</f>
        <v>0</v>
      </c>
      <c r="F44" s="25">
        <f>SUMIF(MAYO!$A$2:$A$32,Valores!$A44,MAYO!$H$2:$H$32)+SUMIF(MAYO!$A$2:$A$32,Valores!$A44,MAYO!$L$2:$L$32)</f>
        <v>0</v>
      </c>
      <c r="G44" s="25">
        <f ca="1">SUMIF(JUNIO!$A$2:$A$32,Valores!$A44,JUNIO!$H$2:$H$31)+SUMIF(JUNIO!$A$2:$A$32,Valores!$A44,JUNIO!$L$2:$L$32)</f>
        <v>0</v>
      </c>
      <c r="H44" s="25">
        <f>SUMIF(JULIO!$A$2:$A$32,Valores!$A44,JULIO!$H$2:$H$32)+SUMIF(JULIO!$A$2:$A$32,Valores!$A44,JULIO!$L$2:$L$32)</f>
        <v>0</v>
      </c>
      <c r="I44" s="25">
        <f>SUMIF(AGOSTO!$A$2:$A$32,Valores!$A44,AGOSTO!$H$2:$H$32)+SUMIF(AGOSTO!$A$2:$A$32,Valores!$A44,AGOSTO!$L$2:$L$32)</f>
        <v>0</v>
      </c>
      <c r="J44" s="25">
        <f ca="1">SUMIF(SEPTIEMBRE!$A$2:$A$32,Valores!$A44,SEPTIEMBRE!$H$2:$H$31)+SUMIF(SEPTIEMBRE!$A$2:$A$32,Valores!$A44,SEPTIEMBRE!$L$2:$L$32)</f>
        <v>0</v>
      </c>
      <c r="K44" s="25">
        <f>SUMIF(OCTUBRE!$A$2:$A$32,Valores!$A44,OCTUBRE!$H$2:$H$32)+SUMIF(OCTUBRE!$A$2:$A$32,Valores!$A44,OCTUBRE!$L$2:$L$32)</f>
        <v>0</v>
      </c>
      <c r="L44" s="25">
        <f ca="1">SUMIF(NOVIEMBRE!$A$2:$A$32,Valores!$A44,NOVIEMBRE!$H$2:$H$31)+SUMIF(NOVIEMBRE!$A$2:$A$32,Valores!$A44,NOVIEMBRE!$L$2:$L$32)</f>
        <v>0</v>
      </c>
      <c r="M44" s="25">
        <f>SUMIF(DICIEMBRE!$A$2:$A$32,Valores!$A44,DICIEMBRE!$H$2:$H$32)+SUMIF(DICIEMBRE!$A$2:$A$32,Valores!$A44,DICIEMBRE!$L$2:$L$32)</f>
        <v>0</v>
      </c>
      <c r="N44" s="2">
        <f t="shared" ca="1" si="0"/>
        <v>0</v>
      </c>
    </row>
    <row r="45" spans="1:14" x14ac:dyDescent="0.25">
      <c r="A45">
        <v>36</v>
      </c>
      <c r="B45" s="25">
        <f>SUMIF(ENERO!$A$2:$A$32,Valores!$A45,ENERO!$H$2:$H$32)+SUMIF(ENERO!$A$2:$A$32,Valores!$A45,ENERO!$L$2:$L$32)</f>
        <v>0</v>
      </c>
      <c r="C45" s="25">
        <f ca="1">SUMIF(FEBRERO!$A$2:$A$32,Valores!$A45,FEBRERO!$H$2:$H$29)+SUMIF(FEBRERO!$A$2:$A$32,Valores!$A45,FEBRERO!$L$2:$L$32)</f>
        <v>0</v>
      </c>
      <c r="D45" s="25">
        <f>SUMIF(MARZO!$A$2:$A$32,Valores!$A45,MARZO!$H$2:$H$32)+SUMIF(MARZO!$A$2:$A$32,Valores!$A45,MARZO!$L$2:$L$32)</f>
        <v>0</v>
      </c>
      <c r="E45" s="25">
        <f ca="1">SUMIF(ABRIL!$A$2:$A$32,Valores!$A45,ABRIL!$H$2:$H$31)+SUMIF(ABRIL!$A$2:$A$32,Valores!$A45,ABRIL!$L$2:$L$32)</f>
        <v>0</v>
      </c>
      <c r="F45" s="25">
        <f>SUMIF(MAYO!$A$2:$A$32,Valores!$A45,MAYO!$H$2:$H$32)+SUMIF(MAYO!$A$2:$A$32,Valores!$A45,MAYO!$L$2:$L$32)</f>
        <v>0</v>
      </c>
      <c r="G45" s="25">
        <f ca="1">SUMIF(JUNIO!$A$2:$A$32,Valores!$A45,JUNIO!$H$2:$H$31)+SUMIF(JUNIO!$A$2:$A$32,Valores!$A45,JUNIO!$L$2:$L$32)</f>
        <v>0</v>
      </c>
      <c r="H45" s="25">
        <f>SUMIF(JULIO!$A$2:$A$32,Valores!$A45,JULIO!$H$2:$H$32)+SUMIF(JULIO!$A$2:$A$32,Valores!$A45,JULIO!$L$2:$L$32)</f>
        <v>0</v>
      </c>
      <c r="I45" s="25">
        <f>SUMIF(AGOSTO!$A$2:$A$32,Valores!$A45,AGOSTO!$H$2:$H$32)+SUMIF(AGOSTO!$A$2:$A$32,Valores!$A45,AGOSTO!$L$2:$L$32)</f>
        <v>0</v>
      </c>
      <c r="J45" s="25">
        <f ca="1">SUMIF(SEPTIEMBRE!$A$2:$A$32,Valores!$A45,SEPTIEMBRE!$H$2:$H$31)+SUMIF(SEPTIEMBRE!$A$2:$A$32,Valores!$A45,SEPTIEMBRE!$L$2:$L$32)</f>
        <v>0</v>
      </c>
      <c r="K45" s="25">
        <f>SUMIF(OCTUBRE!$A$2:$A$32,Valores!$A45,OCTUBRE!$H$2:$H$32)+SUMIF(OCTUBRE!$A$2:$A$32,Valores!$A45,OCTUBRE!$L$2:$L$32)</f>
        <v>0</v>
      </c>
      <c r="L45" s="25">
        <f ca="1">SUMIF(NOVIEMBRE!$A$2:$A$32,Valores!$A45,NOVIEMBRE!$H$2:$H$31)+SUMIF(NOVIEMBRE!$A$2:$A$32,Valores!$A45,NOVIEMBRE!$L$2:$L$32)</f>
        <v>0</v>
      </c>
      <c r="M45" s="25">
        <f>SUMIF(DICIEMBRE!$A$2:$A$32,Valores!$A45,DICIEMBRE!$H$2:$H$32)+SUMIF(DICIEMBRE!$A$2:$A$32,Valores!$A45,DICIEMBRE!$L$2:$L$32)</f>
        <v>0</v>
      </c>
      <c r="N45" s="2">
        <f t="shared" ca="1" si="0"/>
        <v>0</v>
      </c>
    </row>
    <row r="46" spans="1:14" x14ac:dyDescent="0.25">
      <c r="A46">
        <v>37</v>
      </c>
      <c r="B46" s="25">
        <f>SUMIF(ENERO!$A$2:$A$32,Valores!$A46,ENERO!$H$2:$H$32)+SUMIF(ENERO!$A$2:$A$32,Valores!$A46,ENERO!$L$2:$L$32)</f>
        <v>0</v>
      </c>
      <c r="C46" s="25">
        <f ca="1">SUMIF(FEBRERO!$A$2:$A$32,Valores!$A46,FEBRERO!$H$2:$H$29)+SUMIF(FEBRERO!$A$2:$A$32,Valores!$A46,FEBRERO!$L$2:$L$32)</f>
        <v>0</v>
      </c>
      <c r="D46" s="25">
        <f>SUMIF(MARZO!$A$2:$A$32,Valores!$A46,MARZO!$H$2:$H$32)+SUMIF(MARZO!$A$2:$A$32,Valores!$A46,MARZO!$L$2:$L$32)</f>
        <v>0</v>
      </c>
      <c r="E46" s="25">
        <f ca="1">SUMIF(ABRIL!$A$2:$A$32,Valores!$A46,ABRIL!$H$2:$H$31)+SUMIF(ABRIL!$A$2:$A$32,Valores!$A46,ABRIL!$L$2:$L$32)</f>
        <v>0</v>
      </c>
      <c r="F46" s="25">
        <f>SUMIF(MAYO!$A$2:$A$32,Valores!$A46,MAYO!$H$2:$H$32)+SUMIF(MAYO!$A$2:$A$32,Valores!$A46,MAYO!$L$2:$L$32)</f>
        <v>0</v>
      </c>
      <c r="G46" s="25">
        <f ca="1">SUMIF(JUNIO!$A$2:$A$32,Valores!$A46,JUNIO!$H$2:$H$31)+SUMIF(JUNIO!$A$2:$A$32,Valores!$A46,JUNIO!$L$2:$L$32)</f>
        <v>0</v>
      </c>
      <c r="H46" s="25">
        <f>SUMIF(JULIO!$A$2:$A$32,Valores!$A46,JULIO!$H$2:$H$32)+SUMIF(JULIO!$A$2:$A$32,Valores!$A46,JULIO!$L$2:$L$32)</f>
        <v>0</v>
      </c>
      <c r="I46" s="25">
        <f>SUMIF(AGOSTO!$A$2:$A$32,Valores!$A46,AGOSTO!$H$2:$H$32)+SUMIF(AGOSTO!$A$2:$A$32,Valores!$A46,AGOSTO!$L$2:$L$32)</f>
        <v>0</v>
      </c>
      <c r="J46" s="25">
        <f ca="1">SUMIF(SEPTIEMBRE!$A$2:$A$32,Valores!$A46,SEPTIEMBRE!$H$2:$H$31)+SUMIF(SEPTIEMBRE!$A$2:$A$32,Valores!$A46,SEPTIEMBRE!$L$2:$L$32)</f>
        <v>0</v>
      </c>
      <c r="K46" s="25">
        <f>SUMIF(OCTUBRE!$A$2:$A$32,Valores!$A46,OCTUBRE!$H$2:$H$32)+SUMIF(OCTUBRE!$A$2:$A$32,Valores!$A46,OCTUBRE!$L$2:$L$32)</f>
        <v>0</v>
      </c>
      <c r="L46" s="25">
        <f ca="1">SUMIF(NOVIEMBRE!$A$2:$A$32,Valores!$A46,NOVIEMBRE!$H$2:$H$31)+SUMIF(NOVIEMBRE!$A$2:$A$32,Valores!$A46,NOVIEMBRE!$L$2:$L$32)</f>
        <v>0</v>
      </c>
      <c r="M46" s="25">
        <f>SUMIF(DICIEMBRE!$A$2:$A$32,Valores!$A46,DICIEMBRE!$H$2:$H$32)+SUMIF(DICIEMBRE!$A$2:$A$32,Valores!$A46,DICIEMBRE!$L$2:$L$32)</f>
        <v>0</v>
      </c>
      <c r="N46" s="2">
        <f t="shared" ca="1" si="0"/>
        <v>0</v>
      </c>
    </row>
    <row r="47" spans="1:14" x14ac:dyDescent="0.25">
      <c r="A47">
        <v>38</v>
      </c>
      <c r="B47" s="25">
        <f>SUMIF(ENERO!$A$2:$A$32,Valores!$A47,ENERO!$H$2:$H$32)+SUMIF(ENERO!$A$2:$A$32,Valores!$A47,ENERO!$L$2:$L$32)</f>
        <v>0</v>
      </c>
      <c r="C47" s="25">
        <f ca="1">SUMIF(FEBRERO!$A$2:$A$32,Valores!$A47,FEBRERO!$H$2:$H$29)+SUMIF(FEBRERO!$A$2:$A$32,Valores!$A47,FEBRERO!$L$2:$L$32)</f>
        <v>0</v>
      </c>
      <c r="D47" s="25">
        <f>SUMIF(MARZO!$A$2:$A$32,Valores!$A47,MARZO!$H$2:$H$32)+SUMIF(MARZO!$A$2:$A$32,Valores!$A47,MARZO!$L$2:$L$32)</f>
        <v>0</v>
      </c>
      <c r="E47" s="25">
        <f ca="1">SUMIF(ABRIL!$A$2:$A$32,Valores!$A47,ABRIL!$H$2:$H$31)+SUMIF(ABRIL!$A$2:$A$32,Valores!$A47,ABRIL!$L$2:$L$32)</f>
        <v>0</v>
      </c>
      <c r="F47" s="25">
        <f>SUMIF(MAYO!$A$2:$A$32,Valores!$A47,MAYO!$H$2:$H$32)+SUMIF(MAYO!$A$2:$A$32,Valores!$A47,MAYO!$L$2:$L$32)</f>
        <v>0</v>
      </c>
      <c r="G47" s="25">
        <f ca="1">SUMIF(JUNIO!$A$2:$A$32,Valores!$A47,JUNIO!$H$2:$H$31)+SUMIF(JUNIO!$A$2:$A$32,Valores!$A47,JUNIO!$L$2:$L$32)</f>
        <v>0</v>
      </c>
      <c r="H47" s="25">
        <f>SUMIF(JULIO!$A$2:$A$32,Valores!$A47,JULIO!$H$2:$H$32)+SUMIF(JULIO!$A$2:$A$32,Valores!$A47,JULIO!$L$2:$L$32)</f>
        <v>0</v>
      </c>
      <c r="I47" s="25">
        <f>SUMIF(AGOSTO!$A$2:$A$32,Valores!$A47,AGOSTO!$H$2:$H$32)+SUMIF(AGOSTO!$A$2:$A$32,Valores!$A47,AGOSTO!$L$2:$L$32)</f>
        <v>0</v>
      </c>
      <c r="J47" s="25">
        <f ca="1">SUMIF(SEPTIEMBRE!$A$2:$A$32,Valores!$A47,SEPTIEMBRE!$H$2:$H$31)+SUMIF(SEPTIEMBRE!$A$2:$A$32,Valores!$A47,SEPTIEMBRE!$L$2:$L$32)</f>
        <v>0</v>
      </c>
      <c r="K47" s="25">
        <f>SUMIF(OCTUBRE!$A$2:$A$32,Valores!$A47,OCTUBRE!$H$2:$H$32)+SUMIF(OCTUBRE!$A$2:$A$32,Valores!$A47,OCTUBRE!$L$2:$L$32)</f>
        <v>0</v>
      </c>
      <c r="L47" s="25">
        <f ca="1">SUMIF(NOVIEMBRE!$A$2:$A$32,Valores!$A47,NOVIEMBRE!$H$2:$H$31)+SUMIF(NOVIEMBRE!$A$2:$A$32,Valores!$A47,NOVIEMBRE!$L$2:$L$32)</f>
        <v>0</v>
      </c>
      <c r="M47" s="25">
        <f>SUMIF(DICIEMBRE!$A$2:$A$32,Valores!$A47,DICIEMBRE!$H$2:$H$32)+SUMIF(DICIEMBRE!$A$2:$A$32,Valores!$A47,DICIEMBRE!$L$2:$L$32)</f>
        <v>0</v>
      </c>
      <c r="N47" s="2">
        <f t="shared" ca="1" si="0"/>
        <v>0</v>
      </c>
    </row>
    <row r="48" spans="1:14" x14ac:dyDescent="0.25">
      <c r="A48">
        <v>39</v>
      </c>
      <c r="B48" s="25">
        <f>SUMIF(ENERO!$A$2:$A$32,Valores!$A48,ENERO!$H$2:$H$32)+SUMIF(ENERO!$A$2:$A$32,Valores!$A48,ENERO!$L$2:$L$32)</f>
        <v>0</v>
      </c>
      <c r="C48" s="25">
        <f ca="1">SUMIF(FEBRERO!$A$2:$A$32,Valores!$A48,FEBRERO!$H$2:$H$29)+SUMIF(FEBRERO!$A$2:$A$32,Valores!$A48,FEBRERO!$L$2:$L$32)</f>
        <v>0</v>
      </c>
      <c r="D48" s="25">
        <f>SUMIF(MARZO!$A$2:$A$32,Valores!$A48,MARZO!$H$2:$H$32)+SUMIF(MARZO!$A$2:$A$32,Valores!$A48,MARZO!$L$2:$L$32)</f>
        <v>0</v>
      </c>
      <c r="E48" s="25">
        <f ca="1">SUMIF(ABRIL!$A$2:$A$32,Valores!$A48,ABRIL!$H$2:$H$31)+SUMIF(ABRIL!$A$2:$A$32,Valores!$A48,ABRIL!$L$2:$L$32)</f>
        <v>0</v>
      </c>
      <c r="F48" s="25">
        <f>SUMIF(MAYO!$A$2:$A$32,Valores!$A48,MAYO!$H$2:$H$32)+SUMIF(MAYO!$A$2:$A$32,Valores!$A48,MAYO!$L$2:$L$32)</f>
        <v>0</v>
      </c>
      <c r="G48" s="25">
        <f ca="1">SUMIF(JUNIO!$A$2:$A$32,Valores!$A48,JUNIO!$H$2:$H$31)+SUMIF(JUNIO!$A$2:$A$32,Valores!$A48,JUNIO!$L$2:$L$32)</f>
        <v>0</v>
      </c>
      <c r="H48" s="25">
        <f>SUMIF(JULIO!$A$2:$A$32,Valores!$A48,JULIO!$H$2:$H$32)+SUMIF(JULIO!$A$2:$A$32,Valores!$A48,JULIO!$L$2:$L$32)</f>
        <v>0</v>
      </c>
      <c r="I48" s="25">
        <f>SUMIF(AGOSTO!$A$2:$A$32,Valores!$A48,AGOSTO!$H$2:$H$32)+SUMIF(AGOSTO!$A$2:$A$32,Valores!$A48,AGOSTO!$L$2:$L$32)</f>
        <v>0</v>
      </c>
      <c r="J48" s="25">
        <f ca="1">SUMIF(SEPTIEMBRE!$A$2:$A$32,Valores!$A48,SEPTIEMBRE!$H$2:$H$31)+SUMIF(SEPTIEMBRE!$A$2:$A$32,Valores!$A48,SEPTIEMBRE!$L$2:$L$32)</f>
        <v>0</v>
      </c>
      <c r="K48" s="25">
        <f>SUMIF(OCTUBRE!$A$2:$A$32,Valores!$A48,OCTUBRE!$H$2:$H$32)+SUMIF(OCTUBRE!$A$2:$A$32,Valores!$A48,OCTUBRE!$L$2:$L$32)</f>
        <v>0</v>
      </c>
      <c r="L48" s="25">
        <f ca="1">SUMIF(NOVIEMBRE!$A$2:$A$32,Valores!$A48,NOVIEMBRE!$H$2:$H$31)+SUMIF(NOVIEMBRE!$A$2:$A$32,Valores!$A48,NOVIEMBRE!$L$2:$L$32)</f>
        <v>0</v>
      </c>
      <c r="M48" s="25">
        <f>SUMIF(DICIEMBRE!$A$2:$A$32,Valores!$A48,DICIEMBRE!$H$2:$H$32)+SUMIF(DICIEMBRE!$A$2:$A$32,Valores!$A48,DICIEMBRE!$L$2:$L$32)</f>
        <v>0</v>
      </c>
      <c r="N48" s="2">
        <f t="shared" ca="1" si="0"/>
        <v>0</v>
      </c>
    </row>
    <row r="49" spans="1:14" x14ac:dyDescent="0.25">
      <c r="A49">
        <v>40</v>
      </c>
      <c r="B49" s="25">
        <f>SUMIF(ENERO!$A$2:$A$32,Valores!$A49,ENERO!$H$2:$H$32)+SUMIF(ENERO!$A$2:$A$32,Valores!$A49,ENERO!$L$2:$L$32)</f>
        <v>0</v>
      </c>
      <c r="C49" s="25">
        <f ca="1">SUMIF(FEBRERO!$A$2:$A$32,Valores!$A49,FEBRERO!$H$2:$H$29)+SUMIF(FEBRERO!$A$2:$A$32,Valores!$A49,FEBRERO!$L$2:$L$32)</f>
        <v>0</v>
      </c>
      <c r="D49" s="25">
        <f>SUMIF(MARZO!$A$2:$A$32,Valores!$A49,MARZO!$H$2:$H$32)+SUMIF(MARZO!$A$2:$A$32,Valores!$A49,MARZO!$L$2:$L$32)</f>
        <v>0</v>
      </c>
      <c r="E49" s="25">
        <f ca="1">SUMIF(ABRIL!$A$2:$A$32,Valores!$A49,ABRIL!$H$2:$H$31)+SUMIF(ABRIL!$A$2:$A$32,Valores!$A49,ABRIL!$L$2:$L$32)</f>
        <v>0</v>
      </c>
      <c r="F49" s="25">
        <f>SUMIF(MAYO!$A$2:$A$32,Valores!$A49,MAYO!$H$2:$H$32)+SUMIF(MAYO!$A$2:$A$32,Valores!$A49,MAYO!$L$2:$L$32)</f>
        <v>0</v>
      </c>
      <c r="G49" s="25">
        <f ca="1">SUMIF(JUNIO!$A$2:$A$32,Valores!$A49,JUNIO!$H$2:$H$31)+SUMIF(JUNIO!$A$2:$A$32,Valores!$A49,JUNIO!$L$2:$L$32)</f>
        <v>0</v>
      </c>
      <c r="H49" s="25">
        <f>SUMIF(JULIO!$A$2:$A$32,Valores!$A49,JULIO!$H$2:$H$32)+SUMIF(JULIO!$A$2:$A$32,Valores!$A49,JULIO!$L$2:$L$32)</f>
        <v>0</v>
      </c>
      <c r="I49" s="25">
        <f>SUMIF(AGOSTO!$A$2:$A$32,Valores!$A49,AGOSTO!$H$2:$H$32)+SUMIF(AGOSTO!$A$2:$A$32,Valores!$A49,AGOSTO!$L$2:$L$32)</f>
        <v>0</v>
      </c>
      <c r="J49" s="25">
        <f ca="1">SUMIF(SEPTIEMBRE!$A$2:$A$32,Valores!$A49,SEPTIEMBRE!$H$2:$H$31)+SUMIF(SEPTIEMBRE!$A$2:$A$32,Valores!$A49,SEPTIEMBRE!$L$2:$L$32)</f>
        <v>0</v>
      </c>
      <c r="K49" s="25">
        <f>SUMIF(OCTUBRE!$A$2:$A$32,Valores!$A49,OCTUBRE!$H$2:$H$32)+SUMIF(OCTUBRE!$A$2:$A$32,Valores!$A49,OCTUBRE!$L$2:$L$32)</f>
        <v>0</v>
      </c>
      <c r="L49" s="25">
        <f ca="1">SUMIF(NOVIEMBRE!$A$2:$A$32,Valores!$A49,NOVIEMBRE!$H$2:$H$31)+SUMIF(NOVIEMBRE!$A$2:$A$32,Valores!$A49,NOVIEMBRE!$L$2:$L$32)</f>
        <v>0</v>
      </c>
      <c r="M49" s="25">
        <f>SUMIF(DICIEMBRE!$A$2:$A$32,Valores!$A49,DICIEMBRE!$H$2:$H$32)+SUMIF(DICIEMBRE!$A$2:$A$32,Valores!$A49,DICIEMBRE!$L$2:$L$32)</f>
        <v>0</v>
      </c>
      <c r="N49" s="2">
        <f t="shared" ca="1" si="0"/>
        <v>0</v>
      </c>
    </row>
    <row r="50" spans="1:14" x14ac:dyDescent="0.25">
      <c r="A50">
        <v>41</v>
      </c>
      <c r="B50" s="25">
        <f>SUMIF(ENERO!$A$2:$A$32,Valores!$A50,ENERO!$H$2:$H$32)+SUMIF(ENERO!$A$2:$A$32,Valores!$A50,ENERO!$L$2:$L$32)</f>
        <v>0</v>
      </c>
      <c r="C50" s="25">
        <f ca="1">SUMIF(FEBRERO!$A$2:$A$32,Valores!$A50,FEBRERO!$H$2:$H$29)+SUMIF(FEBRERO!$A$2:$A$32,Valores!$A50,FEBRERO!$L$2:$L$32)</f>
        <v>0</v>
      </c>
      <c r="D50" s="25">
        <f>SUMIF(MARZO!$A$2:$A$32,Valores!$A50,MARZO!$H$2:$H$32)+SUMIF(MARZO!$A$2:$A$32,Valores!$A50,MARZO!$L$2:$L$32)</f>
        <v>0</v>
      </c>
      <c r="E50" s="25">
        <f ca="1">SUMIF(ABRIL!$A$2:$A$32,Valores!$A50,ABRIL!$H$2:$H$31)+SUMIF(ABRIL!$A$2:$A$32,Valores!$A50,ABRIL!$L$2:$L$32)</f>
        <v>0</v>
      </c>
      <c r="F50" s="25">
        <f>SUMIF(MAYO!$A$2:$A$32,Valores!$A50,MAYO!$H$2:$H$32)+SUMIF(MAYO!$A$2:$A$32,Valores!$A50,MAYO!$L$2:$L$32)</f>
        <v>0</v>
      </c>
      <c r="G50" s="25">
        <f ca="1">SUMIF(JUNIO!$A$2:$A$32,Valores!$A50,JUNIO!$H$2:$H$31)+SUMIF(JUNIO!$A$2:$A$32,Valores!$A50,JUNIO!$L$2:$L$32)</f>
        <v>0</v>
      </c>
      <c r="H50" s="25">
        <f>SUMIF(JULIO!$A$2:$A$32,Valores!$A50,JULIO!$H$2:$H$32)+SUMIF(JULIO!$A$2:$A$32,Valores!$A50,JULIO!$L$2:$L$32)</f>
        <v>0</v>
      </c>
      <c r="I50" s="25">
        <f>SUMIF(AGOSTO!$A$2:$A$32,Valores!$A50,AGOSTO!$H$2:$H$32)+SUMIF(AGOSTO!$A$2:$A$32,Valores!$A50,AGOSTO!$L$2:$L$32)</f>
        <v>0</v>
      </c>
      <c r="J50" s="25">
        <f ca="1">SUMIF(SEPTIEMBRE!$A$2:$A$32,Valores!$A50,SEPTIEMBRE!$H$2:$H$31)+SUMIF(SEPTIEMBRE!$A$2:$A$32,Valores!$A50,SEPTIEMBRE!$L$2:$L$32)</f>
        <v>0</v>
      </c>
      <c r="K50" s="25">
        <f>SUMIF(OCTUBRE!$A$2:$A$32,Valores!$A50,OCTUBRE!$H$2:$H$32)+SUMIF(OCTUBRE!$A$2:$A$32,Valores!$A50,OCTUBRE!$L$2:$L$32)</f>
        <v>0</v>
      </c>
      <c r="L50" s="25">
        <f ca="1">SUMIF(NOVIEMBRE!$A$2:$A$32,Valores!$A50,NOVIEMBRE!$H$2:$H$31)+SUMIF(NOVIEMBRE!$A$2:$A$32,Valores!$A50,NOVIEMBRE!$L$2:$L$32)</f>
        <v>0</v>
      </c>
      <c r="M50" s="25">
        <f>SUMIF(DICIEMBRE!$A$2:$A$32,Valores!$A50,DICIEMBRE!$H$2:$H$32)+SUMIF(DICIEMBRE!$A$2:$A$32,Valores!$A50,DICIEMBRE!$L$2:$L$32)</f>
        <v>0</v>
      </c>
      <c r="N50" s="2">
        <f t="shared" ca="1" si="0"/>
        <v>0</v>
      </c>
    </row>
    <row r="51" spans="1:14" x14ac:dyDescent="0.25">
      <c r="A51">
        <v>42</v>
      </c>
      <c r="B51" s="25">
        <f>SUMIF(ENERO!$A$2:$A$32,Valores!$A51,ENERO!$H$2:$H$32)+SUMIF(ENERO!$A$2:$A$32,Valores!$A51,ENERO!$L$2:$L$32)</f>
        <v>0</v>
      </c>
      <c r="C51" s="25">
        <f ca="1">SUMIF(FEBRERO!$A$2:$A$32,Valores!$A51,FEBRERO!$H$2:$H$29)+SUMIF(FEBRERO!$A$2:$A$32,Valores!$A51,FEBRERO!$L$2:$L$32)</f>
        <v>0</v>
      </c>
      <c r="D51" s="25">
        <f>SUMIF(MARZO!$A$2:$A$32,Valores!$A51,MARZO!$H$2:$H$32)+SUMIF(MARZO!$A$2:$A$32,Valores!$A51,MARZO!$L$2:$L$32)</f>
        <v>0</v>
      </c>
      <c r="E51" s="25">
        <f ca="1">SUMIF(ABRIL!$A$2:$A$32,Valores!$A51,ABRIL!$H$2:$H$31)+SUMIF(ABRIL!$A$2:$A$32,Valores!$A51,ABRIL!$L$2:$L$32)</f>
        <v>0</v>
      </c>
      <c r="F51" s="25">
        <f>SUMIF(MAYO!$A$2:$A$32,Valores!$A51,MAYO!$H$2:$H$32)+SUMIF(MAYO!$A$2:$A$32,Valores!$A51,MAYO!$L$2:$L$32)</f>
        <v>0</v>
      </c>
      <c r="G51" s="25">
        <f ca="1">SUMIF(JUNIO!$A$2:$A$32,Valores!$A51,JUNIO!$H$2:$H$31)+SUMIF(JUNIO!$A$2:$A$32,Valores!$A51,JUNIO!$L$2:$L$32)</f>
        <v>0</v>
      </c>
      <c r="H51" s="25">
        <f>SUMIF(JULIO!$A$2:$A$32,Valores!$A51,JULIO!$H$2:$H$32)+SUMIF(JULIO!$A$2:$A$32,Valores!$A51,JULIO!$L$2:$L$32)</f>
        <v>0</v>
      </c>
      <c r="I51" s="25">
        <f>SUMIF(AGOSTO!$A$2:$A$32,Valores!$A51,AGOSTO!$H$2:$H$32)+SUMIF(AGOSTO!$A$2:$A$32,Valores!$A51,AGOSTO!$L$2:$L$32)</f>
        <v>0</v>
      </c>
      <c r="J51" s="25">
        <f ca="1">SUMIF(SEPTIEMBRE!$A$2:$A$32,Valores!$A51,SEPTIEMBRE!$H$2:$H$31)+SUMIF(SEPTIEMBRE!$A$2:$A$32,Valores!$A51,SEPTIEMBRE!$L$2:$L$32)</f>
        <v>0</v>
      </c>
      <c r="K51" s="25">
        <f>SUMIF(OCTUBRE!$A$2:$A$32,Valores!$A51,OCTUBRE!$H$2:$H$32)+SUMIF(OCTUBRE!$A$2:$A$32,Valores!$A51,OCTUBRE!$L$2:$L$32)</f>
        <v>0</v>
      </c>
      <c r="L51" s="25">
        <f ca="1">SUMIF(NOVIEMBRE!$A$2:$A$32,Valores!$A51,NOVIEMBRE!$H$2:$H$31)+SUMIF(NOVIEMBRE!$A$2:$A$32,Valores!$A51,NOVIEMBRE!$L$2:$L$32)</f>
        <v>0</v>
      </c>
      <c r="M51" s="25">
        <f>SUMIF(DICIEMBRE!$A$2:$A$32,Valores!$A51,DICIEMBRE!$H$2:$H$32)+SUMIF(DICIEMBRE!$A$2:$A$32,Valores!$A51,DICIEMBRE!$L$2:$L$32)</f>
        <v>0</v>
      </c>
      <c r="N51" s="2">
        <f t="shared" ca="1" si="0"/>
        <v>0</v>
      </c>
    </row>
    <row r="52" spans="1:14" x14ac:dyDescent="0.25">
      <c r="A52">
        <v>43</v>
      </c>
      <c r="B52" s="25">
        <f>SUMIF(ENERO!$A$2:$A$32,Valores!$A52,ENERO!$H$2:$H$32)+SUMIF(ENERO!$A$2:$A$32,Valores!$A52,ENERO!$L$2:$L$32)</f>
        <v>0</v>
      </c>
      <c r="C52" s="25">
        <f ca="1">SUMIF(FEBRERO!$A$2:$A$32,Valores!$A52,FEBRERO!$H$2:$H$29)+SUMIF(FEBRERO!$A$2:$A$32,Valores!$A52,FEBRERO!$L$2:$L$32)</f>
        <v>0</v>
      </c>
      <c r="D52" s="25">
        <f>SUMIF(MARZO!$A$2:$A$32,Valores!$A52,MARZO!$H$2:$H$32)+SUMIF(MARZO!$A$2:$A$32,Valores!$A52,MARZO!$L$2:$L$32)</f>
        <v>0</v>
      </c>
      <c r="E52" s="25">
        <f ca="1">SUMIF(ABRIL!$A$2:$A$32,Valores!$A52,ABRIL!$H$2:$H$31)+SUMIF(ABRIL!$A$2:$A$32,Valores!$A52,ABRIL!$L$2:$L$32)</f>
        <v>0</v>
      </c>
      <c r="F52" s="25">
        <f>SUMIF(MAYO!$A$2:$A$32,Valores!$A52,MAYO!$H$2:$H$32)+SUMIF(MAYO!$A$2:$A$32,Valores!$A52,MAYO!$L$2:$L$32)</f>
        <v>0</v>
      </c>
      <c r="G52" s="25">
        <f ca="1">SUMIF(JUNIO!$A$2:$A$32,Valores!$A52,JUNIO!$H$2:$H$31)+SUMIF(JUNIO!$A$2:$A$32,Valores!$A52,JUNIO!$L$2:$L$32)</f>
        <v>0</v>
      </c>
      <c r="H52" s="25">
        <f>SUMIF(JULIO!$A$2:$A$32,Valores!$A52,JULIO!$H$2:$H$32)+SUMIF(JULIO!$A$2:$A$32,Valores!$A52,JULIO!$L$2:$L$32)</f>
        <v>0</v>
      </c>
      <c r="I52" s="25">
        <f>SUMIF(AGOSTO!$A$2:$A$32,Valores!$A52,AGOSTO!$H$2:$H$32)+SUMIF(AGOSTO!$A$2:$A$32,Valores!$A52,AGOSTO!$L$2:$L$32)</f>
        <v>0</v>
      </c>
      <c r="J52" s="25">
        <f ca="1">SUMIF(SEPTIEMBRE!$A$2:$A$32,Valores!$A52,SEPTIEMBRE!$H$2:$H$31)+SUMIF(SEPTIEMBRE!$A$2:$A$32,Valores!$A52,SEPTIEMBRE!$L$2:$L$32)</f>
        <v>0</v>
      </c>
      <c r="K52" s="25">
        <f>SUMIF(OCTUBRE!$A$2:$A$32,Valores!$A52,OCTUBRE!$H$2:$H$32)+SUMIF(OCTUBRE!$A$2:$A$32,Valores!$A52,OCTUBRE!$L$2:$L$32)</f>
        <v>0</v>
      </c>
      <c r="L52" s="25">
        <f ca="1">SUMIF(NOVIEMBRE!$A$2:$A$32,Valores!$A52,NOVIEMBRE!$H$2:$H$31)+SUMIF(NOVIEMBRE!$A$2:$A$32,Valores!$A52,NOVIEMBRE!$L$2:$L$32)</f>
        <v>0</v>
      </c>
      <c r="M52" s="25">
        <f>SUMIF(DICIEMBRE!$A$2:$A$32,Valores!$A52,DICIEMBRE!$H$2:$H$32)+SUMIF(DICIEMBRE!$A$2:$A$32,Valores!$A52,DICIEMBRE!$L$2:$L$32)</f>
        <v>0</v>
      </c>
      <c r="N52" s="2">
        <f t="shared" ca="1" si="0"/>
        <v>0</v>
      </c>
    </row>
    <row r="53" spans="1:14" x14ac:dyDescent="0.25">
      <c r="A53">
        <v>44</v>
      </c>
      <c r="B53" s="25">
        <f>SUMIF(ENERO!$A$2:$A$32,Valores!$A53,ENERO!$H$2:$H$32)+SUMIF(ENERO!$A$2:$A$32,Valores!$A53,ENERO!$L$2:$L$32)</f>
        <v>0</v>
      </c>
      <c r="C53" s="25">
        <f ca="1">SUMIF(FEBRERO!$A$2:$A$32,Valores!$A53,FEBRERO!$H$2:$H$29)+SUMIF(FEBRERO!$A$2:$A$32,Valores!$A53,FEBRERO!$L$2:$L$32)</f>
        <v>0</v>
      </c>
      <c r="D53" s="25">
        <f>SUMIF(MARZO!$A$2:$A$32,Valores!$A53,MARZO!$H$2:$H$32)+SUMIF(MARZO!$A$2:$A$32,Valores!$A53,MARZO!$L$2:$L$32)</f>
        <v>0</v>
      </c>
      <c r="E53" s="25">
        <f ca="1">SUMIF(ABRIL!$A$2:$A$32,Valores!$A53,ABRIL!$H$2:$H$31)+SUMIF(ABRIL!$A$2:$A$32,Valores!$A53,ABRIL!$L$2:$L$32)</f>
        <v>0</v>
      </c>
      <c r="F53" s="25">
        <f>SUMIF(MAYO!$A$2:$A$32,Valores!$A53,MAYO!$H$2:$H$32)+SUMIF(MAYO!$A$2:$A$32,Valores!$A53,MAYO!$L$2:$L$32)</f>
        <v>0</v>
      </c>
      <c r="G53" s="25">
        <f ca="1">SUMIF(JUNIO!$A$2:$A$32,Valores!$A53,JUNIO!$H$2:$H$31)+SUMIF(JUNIO!$A$2:$A$32,Valores!$A53,JUNIO!$L$2:$L$32)</f>
        <v>0</v>
      </c>
      <c r="H53" s="25">
        <f>SUMIF(JULIO!$A$2:$A$32,Valores!$A53,JULIO!$H$2:$H$32)+SUMIF(JULIO!$A$2:$A$32,Valores!$A53,JULIO!$L$2:$L$32)</f>
        <v>0</v>
      </c>
      <c r="I53" s="25">
        <f>SUMIF(AGOSTO!$A$2:$A$32,Valores!$A53,AGOSTO!$H$2:$H$32)+SUMIF(AGOSTO!$A$2:$A$32,Valores!$A53,AGOSTO!$L$2:$L$32)</f>
        <v>0</v>
      </c>
      <c r="J53" s="25">
        <f ca="1">SUMIF(SEPTIEMBRE!$A$2:$A$32,Valores!$A53,SEPTIEMBRE!$H$2:$H$31)+SUMIF(SEPTIEMBRE!$A$2:$A$32,Valores!$A53,SEPTIEMBRE!$L$2:$L$32)</f>
        <v>0</v>
      </c>
      <c r="K53" s="25">
        <f>SUMIF(OCTUBRE!$A$2:$A$32,Valores!$A53,OCTUBRE!$H$2:$H$32)+SUMIF(OCTUBRE!$A$2:$A$32,Valores!$A53,OCTUBRE!$L$2:$L$32)</f>
        <v>0</v>
      </c>
      <c r="L53" s="25">
        <f ca="1">SUMIF(NOVIEMBRE!$A$2:$A$32,Valores!$A53,NOVIEMBRE!$H$2:$H$31)+SUMIF(NOVIEMBRE!$A$2:$A$32,Valores!$A53,NOVIEMBRE!$L$2:$L$32)</f>
        <v>0</v>
      </c>
      <c r="M53" s="25">
        <f>SUMIF(DICIEMBRE!$A$2:$A$32,Valores!$A53,DICIEMBRE!$H$2:$H$32)+SUMIF(DICIEMBRE!$A$2:$A$32,Valores!$A53,DICIEMBRE!$L$2:$L$32)</f>
        <v>0</v>
      </c>
      <c r="N53" s="2">
        <f t="shared" ca="1" si="0"/>
        <v>0</v>
      </c>
    </row>
    <row r="54" spans="1:14" x14ac:dyDescent="0.25">
      <c r="A54">
        <v>45</v>
      </c>
      <c r="B54" s="25">
        <f>SUMIF(ENERO!$A$2:$A$32,Valores!$A54,ENERO!$H$2:$H$32)+SUMIF(ENERO!$A$2:$A$32,Valores!$A54,ENERO!$L$2:$L$32)</f>
        <v>0</v>
      </c>
      <c r="C54" s="25">
        <f ca="1">SUMIF(FEBRERO!$A$2:$A$32,Valores!$A54,FEBRERO!$H$2:$H$29)+SUMIF(FEBRERO!$A$2:$A$32,Valores!$A54,FEBRERO!$L$2:$L$32)</f>
        <v>0</v>
      </c>
      <c r="D54" s="25">
        <f>SUMIF(MARZO!$A$2:$A$32,Valores!$A54,MARZO!$H$2:$H$32)+SUMIF(MARZO!$A$2:$A$32,Valores!$A54,MARZO!$L$2:$L$32)</f>
        <v>0</v>
      </c>
      <c r="E54" s="25">
        <f ca="1">SUMIF(ABRIL!$A$2:$A$32,Valores!$A54,ABRIL!$H$2:$H$31)+SUMIF(ABRIL!$A$2:$A$32,Valores!$A54,ABRIL!$L$2:$L$32)</f>
        <v>0</v>
      </c>
      <c r="F54" s="25">
        <f>SUMIF(MAYO!$A$2:$A$32,Valores!$A54,MAYO!$H$2:$H$32)+SUMIF(MAYO!$A$2:$A$32,Valores!$A54,MAYO!$L$2:$L$32)</f>
        <v>0</v>
      </c>
      <c r="G54" s="25">
        <f ca="1">SUMIF(JUNIO!$A$2:$A$32,Valores!$A54,JUNIO!$H$2:$H$31)+SUMIF(JUNIO!$A$2:$A$32,Valores!$A54,JUNIO!$L$2:$L$32)</f>
        <v>0</v>
      </c>
      <c r="H54" s="25">
        <f>SUMIF(JULIO!$A$2:$A$32,Valores!$A54,JULIO!$H$2:$H$32)+SUMIF(JULIO!$A$2:$A$32,Valores!$A54,JULIO!$L$2:$L$32)</f>
        <v>0</v>
      </c>
      <c r="I54" s="25">
        <f>SUMIF(AGOSTO!$A$2:$A$32,Valores!$A54,AGOSTO!$H$2:$H$32)+SUMIF(AGOSTO!$A$2:$A$32,Valores!$A54,AGOSTO!$L$2:$L$32)</f>
        <v>0</v>
      </c>
      <c r="J54" s="25">
        <f ca="1">SUMIF(SEPTIEMBRE!$A$2:$A$32,Valores!$A54,SEPTIEMBRE!$H$2:$H$31)+SUMIF(SEPTIEMBRE!$A$2:$A$32,Valores!$A54,SEPTIEMBRE!$L$2:$L$32)</f>
        <v>0</v>
      </c>
      <c r="K54" s="25">
        <f>SUMIF(OCTUBRE!$A$2:$A$32,Valores!$A54,OCTUBRE!$H$2:$H$32)+SUMIF(OCTUBRE!$A$2:$A$32,Valores!$A54,OCTUBRE!$L$2:$L$32)</f>
        <v>0</v>
      </c>
      <c r="L54" s="25">
        <f ca="1">SUMIF(NOVIEMBRE!$A$2:$A$32,Valores!$A54,NOVIEMBRE!$H$2:$H$31)+SUMIF(NOVIEMBRE!$A$2:$A$32,Valores!$A54,NOVIEMBRE!$L$2:$L$32)</f>
        <v>0</v>
      </c>
      <c r="M54" s="25">
        <f>SUMIF(DICIEMBRE!$A$2:$A$32,Valores!$A54,DICIEMBRE!$H$2:$H$32)+SUMIF(DICIEMBRE!$A$2:$A$32,Valores!$A54,DICIEMBRE!$L$2:$L$32)</f>
        <v>0</v>
      </c>
      <c r="N54" s="2">
        <f t="shared" ca="1" si="0"/>
        <v>0</v>
      </c>
    </row>
    <row r="55" spans="1:14" x14ac:dyDescent="0.25">
      <c r="A55">
        <v>46</v>
      </c>
      <c r="B55" s="25">
        <f>SUMIF(ENERO!$A$2:$A$32,Valores!$A55,ENERO!$H$2:$H$32)+SUMIF(ENERO!$A$2:$A$32,Valores!$A55,ENERO!$L$2:$L$32)</f>
        <v>0</v>
      </c>
      <c r="C55" s="25">
        <f ca="1">SUMIF(FEBRERO!$A$2:$A$32,Valores!$A55,FEBRERO!$H$2:$H$29)+SUMIF(FEBRERO!$A$2:$A$32,Valores!$A55,FEBRERO!$L$2:$L$32)</f>
        <v>0</v>
      </c>
      <c r="D55" s="25">
        <f>SUMIF(MARZO!$A$2:$A$32,Valores!$A55,MARZO!$H$2:$H$32)+SUMIF(MARZO!$A$2:$A$32,Valores!$A55,MARZO!$L$2:$L$32)</f>
        <v>0</v>
      </c>
      <c r="E55" s="25">
        <f ca="1">SUMIF(ABRIL!$A$2:$A$32,Valores!$A55,ABRIL!$H$2:$H$31)+SUMIF(ABRIL!$A$2:$A$32,Valores!$A55,ABRIL!$L$2:$L$32)</f>
        <v>0</v>
      </c>
      <c r="F55" s="25">
        <f>SUMIF(MAYO!$A$2:$A$32,Valores!$A55,MAYO!$H$2:$H$32)+SUMIF(MAYO!$A$2:$A$32,Valores!$A55,MAYO!$L$2:$L$32)</f>
        <v>0</v>
      </c>
      <c r="G55" s="25">
        <f ca="1">SUMIF(JUNIO!$A$2:$A$32,Valores!$A55,JUNIO!$H$2:$H$31)+SUMIF(JUNIO!$A$2:$A$32,Valores!$A55,JUNIO!$L$2:$L$32)</f>
        <v>0</v>
      </c>
      <c r="H55" s="25">
        <f>SUMIF(JULIO!$A$2:$A$32,Valores!$A55,JULIO!$H$2:$H$32)+SUMIF(JULIO!$A$2:$A$32,Valores!$A55,JULIO!$L$2:$L$32)</f>
        <v>0</v>
      </c>
      <c r="I55" s="25">
        <f>SUMIF(AGOSTO!$A$2:$A$32,Valores!$A55,AGOSTO!$H$2:$H$32)+SUMIF(AGOSTO!$A$2:$A$32,Valores!$A55,AGOSTO!$L$2:$L$32)</f>
        <v>0</v>
      </c>
      <c r="J55" s="25">
        <f ca="1">SUMIF(SEPTIEMBRE!$A$2:$A$32,Valores!$A55,SEPTIEMBRE!$H$2:$H$31)+SUMIF(SEPTIEMBRE!$A$2:$A$32,Valores!$A55,SEPTIEMBRE!$L$2:$L$32)</f>
        <v>0</v>
      </c>
      <c r="K55" s="25">
        <f>SUMIF(OCTUBRE!$A$2:$A$32,Valores!$A55,OCTUBRE!$H$2:$H$32)+SUMIF(OCTUBRE!$A$2:$A$32,Valores!$A55,OCTUBRE!$L$2:$L$32)</f>
        <v>0</v>
      </c>
      <c r="L55" s="25">
        <f ca="1">SUMIF(NOVIEMBRE!$A$2:$A$32,Valores!$A55,NOVIEMBRE!$H$2:$H$31)+SUMIF(NOVIEMBRE!$A$2:$A$32,Valores!$A55,NOVIEMBRE!$L$2:$L$32)</f>
        <v>0</v>
      </c>
      <c r="M55" s="25">
        <f>SUMIF(DICIEMBRE!$A$2:$A$32,Valores!$A55,DICIEMBRE!$H$2:$H$32)+SUMIF(DICIEMBRE!$A$2:$A$32,Valores!$A55,DICIEMBRE!$L$2:$L$32)</f>
        <v>0</v>
      </c>
      <c r="N55" s="2">
        <f t="shared" ca="1" si="0"/>
        <v>0</v>
      </c>
    </row>
    <row r="56" spans="1:14" x14ac:dyDescent="0.25">
      <c r="A56">
        <v>47</v>
      </c>
      <c r="B56" s="25">
        <f>SUMIF(ENERO!$A$2:$A$32,Valores!$A56,ENERO!$H$2:$H$32)+SUMIF(ENERO!$A$2:$A$32,Valores!$A56,ENERO!$L$2:$L$32)</f>
        <v>0</v>
      </c>
      <c r="C56" s="25">
        <f ca="1">SUMIF(FEBRERO!$A$2:$A$32,Valores!$A56,FEBRERO!$H$2:$H$29)+SUMIF(FEBRERO!$A$2:$A$32,Valores!$A56,FEBRERO!$L$2:$L$32)</f>
        <v>0</v>
      </c>
      <c r="D56" s="25">
        <f>SUMIF(MARZO!$A$2:$A$32,Valores!$A56,MARZO!$H$2:$H$32)+SUMIF(MARZO!$A$2:$A$32,Valores!$A56,MARZO!$L$2:$L$32)</f>
        <v>0</v>
      </c>
      <c r="E56" s="25">
        <f ca="1">SUMIF(ABRIL!$A$2:$A$32,Valores!$A56,ABRIL!$H$2:$H$31)+SUMIF(ABRIL!$A$2:$A$32,Valores!$A56,ABRIL!$L$2:$L$32)</f>
        <v>0</v>
      </c>
      <c r="F56" s="25">
        <f>SUMIF(MAYO!$A$2:$A$32,Valores!$A56,MAYO!$H$2:$H$32)+SUMIF(MAYO!$A$2:$A$32,Valores!$A56,MAYO!$L$2:$L$32)</f>
        <v>0</v>
      </c>
      <c r="G56" s="25">
        <f ca="1">SUMIF(JUNIO!$A$2:$A$32,Valores!$A56,JUNIO!$H$2:$H$31)+SUMIF(JUNIO!$A$2:$A$32,Valores!$A56,JUNIO!$L$2:$L$32)</f>
        <v>0</v>
      </c>
      <c r="H56" s="25">
        <f>SUMIF(JULIO!$A$2:$A$32,Valores!$A56,JULIO!$H$2:$H$32)+SUMIF(JULIO!$A$2:$A$32,Valores!$A56,JULIO!$L$2:$L$32)</f>
        <v>0</v>
      </c>
      <c r="I56" s="25">
        <f>SUMIF(AGOSTO!$A$2:$A$32,Valores!$A56,AGOSTO!$H$2:$H$32)+SUMIF(AGOSTO!$A$2:$A$32,Valores!$A56,AGOSTO!$L$2:$L$32)</f>
        <v>0</v>
      </c>
      <c r="J56" s="25">
        <f ca="1">SUMIF(SEPTIEMBRE!$A$2:$A$32,Valores!$A56,SEPTIEMBRE!$H$2:$H$31)+SUMIF(SEPTIEMBRE!$A$2:$A$32,Valores!$A56,SEPTIEMBRE!$L$2:$L$32)</f>
        <v>0</v>
      </c>
      <c r="K56" s="25">
        <f>SUMIF(OCTUBRE!$A$2:$A$32,Valores!$A56,OCTUBRE!$H$2:$H$32)+SUMIF(OCTUBRE!$A$2:$A$32,Valores!$A56,OCTUBRE!$L$2:$L$32)</f>
        <v>0</v>
      </c>
      <c r="L56" s="25">
        <f ca="1">SUMIF(NOVIEMBRE!$A$2:$A$32,Valores!$A56,NOVIEMBRE!$H$2:$H$31)+SUMIF(NOVIEMBRE!$A$2:$A$32,Valores!$A56,NOVIEMBRE!$L$2:$L$32)</f>
        <v>0</v>
      </c>
      <c r="M56" s="25">
        <f>SUMIF(DICIEMBRE!$A$2:$A$32,Valores!$A56,DICIEMBRE!$H$2:$H$32)+SUMIF(DICIEMBRE!$A$2:$A$32,Valores!$A56,DICIEMBRE!$L$2:$L$32)</f>
        <v>0</v>
      </c>
      <c r="N56" s="2">
        <f t="shared" ca="1" si="0"/>
        <v>0</v>
      </c>
    </row>
    <row r="57" spans="1:14" x14ac:dyDescent="0.25">
      <c r="A57">
        <v>48</v>
      </c>
      <c r="B57" s="25">
        <f>SUMIF(ENERO!$A$2:$A$32,Valores!$A57,ENERO!$H$2:$H$32)+SUMIF(ENERO!$A$2:$A$32,Valores!$A57,ENERO!$L$2:$L$32)</f>
        <v>0</v>
      </c>
      <c r="C57" s="25">
        <f ca="1">SUMIF(FEBRERO!$A$2:$A$32,Valores!$A57,FEBRERO!$H$2:$H$29)+SUMIF(FEBRERO!$A$2:$A$32,Valores!$A57,FEBRERO!$L$2:$L$32)</f>
        <v>0</v>
      </c>
      <c r="D57" s="25">
        <f>SUMIF(MARZO!$A$2:$A$32,Valores!$A57,MARZO!$H$2:$H$32)+SUMIF(MARZO!$A$2:$A$32,Valores!$A57,MARZO!$L$2:$L$32)</f>
        <v>0</v>
      </c>
      <c r="E57" s="25">
        <f ca="1">SUMIF(ABRIL!$A$2:$A$32,Valores!$A57,ABRIL!$H$2:$H$31)+SUMIF(ABRIL!$A$2:$A$32,Valores!$A57,ABRIL!$L$2:$L$32)</f>
        <v>0</v>
      </c>
      <c r="F57" s="25">
        <f>SUMIF(MAYO!$A$2:$A$32,Valores!$A57,MAYO!$H$2:$H$32)+SUMIF(MAYO!$A$2:$A$32,Valores!$A57,MAYO!$L$2:$L$32)</f>
        <v>0</v>
      </c>
      <c r="G57" s="25">
        <f ca="1">SUMIF(JUNIO!$A$2:$A$32,Valores!$A57,JUNIO!$H$2:$H$31)+SUMIF(JUNIO!$A$2:$A$32,Valores!$A57,JUNIO!$L$2:$L$32)</f>
        <v>0</v>
      </c>
      <c r="H57" s="25">
        <f>SUMIF(JULIO!$A$2:$A$32,Valores!$A57,JULIO!$H$2:$H$32)+SUMIF(JULIO!$A$2:$A$32,Valores!$A57,JULIO!$L$2:$L$32)</f>
        <v>0</v>
      </c>
      <c r="I57" s="25">
        <f>SUMIF(AGOSTO!$A$2:$A$32,Valores!$A57,AGOSTO!$H$2:$H$32)+SUMIF(AGOSTO!$A$2:$A$32,Valores!$A57,AGOSTO!$L$2:$L$32)</f>
        <v>0</v>
      </c>
      <c r="J57" s="25">
        <f ca="1">SUMIF(SEPTIEMBRE!$A$2:$A$32,Valores!$A57,SEPTIEMBRE!$H$2:$H$31)+SUMIF(SEPTIEMBRE!$A$2:$A$32,Valores!$A57,SEPTIEMBRE!$L$2:$L$32)</f>
        <v>0</v>
      </c>
      <c r="K57" s="25">
        <f>SUMIF(OCTUBRE!$A$2:$A$32,Valores!$A57,OCTUBRE!$H$2:$H$32)+SUMIF(OCTUBRE!$A$2:$A$32,Valores!$A57,OCTUBRE!$L$2:$L$32)</f>
        <v>0</v>
      </c>
      <c r="L57" s="25">
        <f ca="1">SUMIF(NOVIEMBRE!$A$2:$A$32,Valores!$A57,NOVIEMBRE!$H$2:$H$31)+SUMIF(NOVIEMBRE!$A$2:$A$32,Valores!$A57,NOVIEMBRE!$L$2:$L$32)</f>
        <v>0</v>
      </c>
      <c r="M57" s="25">
        <f>SUMIF(DICIEMBRE!$A$2:$A$32,Valores!$A57,DICIEMBRE!$H$2:$H$32)+SUMIF(DICIEMBRE!$A$2:$A$32,Valores!$A57,DICIEMBRE!$L$2:$L$32)</f>
        <v>0</v>
      </c>
      <c r="N57" s="2">
        <f t="shared" ca="1" si="0"/>
        <v>0</v>
      </c>
    </row>
    <row r="58" spans="1:14" x14ac:dyDescent="0.25">
      <c r="A58">
        <v>49</v>
      </c>
      <c r="B58" s="25">
        <f>SUMIF(ENERO!$A$2:$A$32,Valores!$A58,ENERO!$H$2:$H$32)+SUMIF(ENERO!$A$2:$A$32,Valores!$A58,ENERO!$L$2:$L$32)</f>
        <v>0</v>
      </c>
      <c r="C58" s="25">
        <f ca="1">SUMIF(FEBRERO!$A$2:$A$32,Valores!$A58,FEBRERO!$H$2:$H$29)+SUMIF(FEBRERO!$A$2:$A$32,Valores!$A58,FEBRERO!$L$2:$L$32)</f>
        <v>0</v>
      </c>
      <c r="D58" s="25">
        <f>SUMIF(MARZO!$A$2:$A$32,Valores!$A58,MARZO!$H$2:$H$32)+SUMIF(MARZO!$A$2:$A$32,Valores!$A58,MARZO!$L$2:$L$32)</f>
        <v>0</v>
      </c>
      <c r="E58" s="25">
        <f ca="1">SUMIF(ABRIL!$A$2:$A$32,Valores!$A58,ABRIL!$H$2:$H$31)+SUMIF(ABRIL!$A$2:$A$32,Valores!$A58,ABRIL!$L$2:$L$32)</f>
        <v>0</v>
      </c>
      <c r="F58" s="25">
        <f>SUMIF(MAYO!$A$2:$A$32,Valores!$A58,MAYO!$H$2:$H$32)+SUMIF(MAYO!$A$2:$A$32,Valores!$A58,MAYO!$L$2:$L$32)</f>
        <v>0</v>
      </c>
      <c r="G58" s="25">
        <f ca="1">SUMIF(JUNIO!$A$2:$A$32,Valores!$A58,JUNIO!$H$2:$H$31)+SUMIF(JUNIO!$A$2:$A$32,Valores!$A58,JUNIO!$L$2:$L$32)</f>
        <v>0</v>
      </c>
      <c r="H58" s="25">
        <f>SUMIF(JULIO!$A$2:$A$32,Valores!$A58,JULIO!$H$2:$H$32)+SUMIF(JULIO!$A$2:$A$32,Valores!$A58,JULIO!$L$2:$L$32)</f>
        <v>0</v>
      </c>
      <c r="I58" s="25">
        <f>SUMIF(AGOSTO!$A$2:$A$32,Valores!$A58,AGOSTO!$H$2:$H$32)+SUMIF(AGOSTO!$A$2:$A$32,Valores!$A58,AGOSTO!$L$2:$L$32)</f>
        <v>0</v>
      </c>
      <c r="J58" s="25">
        <f ca="1">SUMIF(SEPTIEMBRE!$A$2:$A$32,Valores!$A58,SEPTIEMBRE!$H$2:$H$31)+SUMIF(SEPTIEMBRE!$A$2:$A$32,Valores!$A58,SEPTIEMBRE!$L$2:$L$32)</f>
        <v>0</v>
      </c>
      <c r="K58" s="25">
        <f>SUMIF(OCTUBRE!$A$2:$A$32,Valores!$A58,OCTUBRE!$H$2:$H$32)+SUMIF(OCTUBRE!$A$2:$A$32,Valores!$A58,OCTUBRE!$L$2:$L$32)</f>
        <v>0</v>
      </c>
      <c r="L58" s="25">
        <f ca="1">SUMIF(NOVIEMBRE!$A$2:$A$32,Valores!$A58,NOVIEMBRE!$H$2:$H$31)+SUMIF(NOVIEMBRE!$A$2:$A$32,Valores!$A58,NOVIEMBRE!$L$2:$L$32)</f>
        <v>0</v>
      </c>
      <c r="M58" s="25">
        <f>SUMIF(DICIEMBRE!$A$2:$A$32,Valores!$A58,DICIEMBRE!$H$2:$H$32)+SUMIF(DICIEMBRE!$A$2:$A$32,Valores!$A58,DICIEMBRE!$L$2:$L$32)</f>
        <v>0</v>
      </c>
      <c r="N58" s="2">
        <f t="shared" ca="1" si="0"/>
        <v>0</v>
      </c>
    </row>
    <row r="59" spans="1:14" x14ac:dyDescent="0.25">
      <c r="A59">
        <v>50</v>
      </c>
      <c r="B59" s="25">
        <f>SUMIF(ENERO!$A$2:$A$32,Valores!$A59,ENERO!$H$2:$H$32)+SUMIF(ENERO!$A$2:$A$32,Valores!$A59,ENERO!$L$2:$L$32)</f>
        <v>0</v>
      </c>
      <c r="C59" s="25">
        <f ca="1">SUMIF(FEBRERO!$A$2:$A$32,Valores!$A59,FEBRERO!$H$2:$H$29)+SUMIF(FEBRERO!$A$2:$A$32,Valores!$A59,FEBRERO!$L$2:$L$32)</f>
        <v>0</v>
      </c>
      <c r="D59" s="25">
        <f>SUMIF(MARZO!$A$2:$A$32,Valores!$A59,MARZO!$H$2:$H$32)+SUMIF(MARZO!$A$2:$A$32,Valores!$A59,MARZO!$L$2:$L$32)</f>
        <v>0</v>
      </c>
      <c r="E59" s="25">
        <f ca="1">SUMIF(ABRIL!$A$2:$A$32,Valores!$A59,ABRIL!$H$2:$H$31)+SUMIF(ABRIL!$A$2:$A$32,Valores!$A59,ABRIL!$L$2:$L$32)</f>
        <v>0</v>
      </c>
      <c r="F59" s="25">
        <f>SUMIF(MAYO!$A$2:$A$32,Valores!$A59,MAYO!$H$2:$H$32)+SUMIF(MAYO!$A$2:$A$32,Valores!$A59,MAYO!$L$2:$L$32)</f>
        <v>0</v>
      </c>
      <c r="G59" s="25">
        <f ca="1">SUMIF(JUNIO!$A$2:$A$32,Valores!$A59,JUNIO!$H$2:$H$31)+SUMIF(JUNIO!$A$2:$A$32,Valores!$A59,JUNIO!$L$2:$L$32)</f>
        <v>0</v>
      </c>
      <c r="H59" s="25">
        <f>SUMIF(JULIO!$A$2:$A$32,Valores!$A59,JULIO!$H$2:$H$32)+SUMIF(JULIO!$A$2:$A$32,Valores!$A59,JULIO!$L$2:$L$32)</f>
        <v>0</v>
      </c>
      <c r="I59" s="25">
        <f>SUMIF(AGOSTO!$A$2:$A$32,Valores!$A59,AGOSTO!$H$2:$H$32)+SUMIF(AGOSTO!$A$2:$A$32,Valores!$A59,AGOSTO!$L$2:$L$32)</f>
        <v>0</v>
      </c>
      <c r="J59" s="25">
        <f ca="1">SUMIF(SEPTIEMBRE!$A$2:$A$32,Valores!$A59,SEPTIEMBRE!$H$2:$H$31)+SUMIF(SEPTIEMBRE!$A$2:$A$32,Valores!$A59,SEPTIEMBRE!$L$2:$L$32)</f>
        <v>0</v>
      </c>
      <c r="K59" s="25">
        <f>SUMIF(OCTUBRE!$A$2:$A$32,Valores!$A59,OCTUBRE!$H$2:$H$32)+SUMIF(OCTUBRE!$A$2:$A$32,Valores!$A59,OCTUBRE!$L$2:$L$32)</f>
        <v>0</v>
      </c>
      <c r="L59" s="25">
        <f ca="1">SUMIF(NOVIEMBRE!$A$2:$A$32,Valores!$A59,NOVIEMBRE!$H$2:$H$31)+SUMIF(NOVIEMBRE!$A$2:$A$32,Valores!$A59,NOVIEMBRE!$L$2:$L$32)</f>
        <v>0</v>
      </c>
      <c r="M59" s="25">
        <f>SUMIF(DICIEMBRE!$A$2:$A$32,Valores!$A59,DICIEMBRE!$H$2:$H$32)+SUMIF(DICIEMBRE!$A$2:$A$32,Valores!$A59,DICIEMBRE!$L$2:$L$32)</f>
        <v>0</v>
      </c>
      <c r="N59" s="2">
        <f t="shared" ca="1" si="0"/>
        <v>0</v>
      </c>
    </row>
    <row r="60" spans="1:14" x14ac:dyDescent="0.25">
      <c r="A60">
        <v>51</v>
      </c>
      <c r="B60" s="25">
        <f>SUMIF(ENERO!$A$2:$A$32,Valores!$A60,ENERO!$H$2:$H$32)+SUMIF(ENERO!$A$2:$A$32,Valores!$A60,ENERO!$L$2:$L$32)</f>
        <v>0</v>
      </c>
      <c r="C60" s="25">
        <f ca="1">SUMIF(FEBRERO!$A$2:$A$32,Valores!$A60,FEBRERO!$H$2:$H$29)+SUMIF(FEBRERO!$A$2:$A$32,Valores!$A60,FEBRERO!$L$2:$L$32)</f>
        <v>0</v>
      </c>
      <c r="D60" s="25">
        <f>SUMIF(MARZO!$A$2:$A$32,Valores!$A60,MARZO!$H$2:$H$32)+SUMIF(MARZO!$A$2:$A$32,Valores!$A60,MARZO!$L$2:$L$32)</f>
        <v>0</v>
      </c>
      <c r="E60" s="25">
        <f ca="1">SUMIF(ABRIL!$A$2:$A$32,Valores!$A60,ABRIL!$H$2:$H$31)+SUMIF(ABRIL!$A$2:$A$32,Valores!$A60,ABRIL!$L$2:$L$32)</f>
        <v>0</v>
      </c>
      <c r="F60" s="25">
        <f>SUMIF(MAYO!$A$2:$A$32,Valores!$A60,MAYO!$H$2:$H$32)+SUMIF(MAYO!$A$2:$A$32,Valores!$A60,MAYO!$L$2:$L$32)</f>
        <v>0</v>
      </c>
      <c r="G60" s="25">
        <f ca="1">SUMIF(JUNIO!$A$2:$A$32,Valores!$A60,JUNIO!$H$2:$H$31)+SUMIF(JUNIO!$A$2:$A$32,Valores!$A60,JUNIO!$L$2:$L$32)</f>
        <v>0</v>
      </c>
      <c r="H60" s="25">
        <f>SUMIF(JULIO!$A$2:$A$32,Valores!$A60,JULIO!$H$2:$H$32)+SUMIF(JULIO!$A$2:$A$32,Valores!$A60,JULIO!$L$2:$L$32)</f>
        <v>0</v>
      </c>
      <c r="I60" s="25">
        <f>SUMIF(AGOSTO!$A$2:$A$32,Valores!$A60,AGOSTO!$H$2:$H$32)+SUMIF(AGOSTO!$A$2:$A$32,Valores!$A60,AGOSTO!$L$2:$L$32)</f>
        <v>0</v>
      </c>
      <c r="J60" s="25">
        <f ca="1">SUMIF(SEPTIEMBRE!$A$2:$A$32,Valores!$A60,SEPTIEMBRE!$H$2:$H$31)+SUMIF(SEPTIEMBRE!$A$2:$A$32,Valores!$A60,SEPTIEMBRE!$L$2:$L$32)</f>
        <v>0</v>
      </c>
      <c r="K60" s="25">
        <f>SUMIF(OCTUBRE!$A$2:$A$32,Valores!$A60,OCTUBRE!$H$2:$H$32)+SUMIF(OCTUBRE!$A$2:$A$32,Valores!$A60,OCTUBRE!$L$2:$L$32)</f>
        <v>0</v>
      </c>
      <c r="L60" s="25">
        <f ca="1">SUMIF(NOVIEMBRE!$A$2:$A$32,Valores!$A60,NOVIEMBRE!$H$2:$H$31)+SUMIF(NOVIEMBRE!$A$2:$A$32,Valores!$A60,NOVIEMBRE!$L$2:$L$32)</f>
        <v>0</v>
      </c>
      <c r="M60" s="25">
        <f>SUMIF(DICIEMBRE!$A$2:$A$32,Valores!$A60,DICIEMBRE!$H$2:$H$32)+SUMIF(DICIEMBRE!$A$2:$A$32,Valores!$A60,DICIEMBRE!$L$2:$L$32)</f>
        <v>0</v>
      </c>
      <c r="N60" s="2">
        <f t="shared" ca="1" si="0"/>
        <v>0</v>
      </c>
    </row>
    <row r="61" spans="1:14" x14ac:dyDescent="0.25">
      <c r="A61">
        <v>52</v>
      </c>
      <c r="B61" s="25">
        <f>SUMIF(ENERO!$A$2:$A$32,Valores!$A61,ENERO!$H$2:$H$32)+SUMIF(ENERO!$A$2:$A$32,Valores!$A61,ENERO!$L$2:$L$32)</f>
        <v>0</v>
      </c>
      <c r="C61" s="25">
        <f ca="1">SUMIF(FEBRERO!$A$2:$A$32,Valores!$A61,FEBRERO!$H$2:$H$29)+SUMIF(FEBRERO!$A$2:$A$32,Valores!$A61,FEBRERO!$L$2:$L$32)</f>
        <v>0</v>
      </c>
      <c r="D61" s="25">
        <f>SUMIF(MARZO!$A$2:$A$32,Valores!$A61,MARZO!$H$2:$H$32)+SUMIF(MARZO!$A$2:$A$32,Valores!$A61,MARZO!$L$2:$L$32)</f>
        <v>0</v>
      </c>
      <c r="E61" s="25">
        <f ca="1">SUMIF(ABRIL!$A$2:$A$32,Valores!$A61,ABRIL!$H$2:$H$31)+SUMIF(ABRIL!$A$2:$A$32,Valores!$A61,ABRIL!$L$2:$L$32)</f>
        <v>0</v>
      </c>
      <c r="F61" s="25">
        <f>SUMIF(MAYO!$A$2:$A$32,Valores!$A61,MAYO!$H$2:$H$32)+SUMIF(MAYO!$A$2:$A$32,Valores!$A61,MAYO!$L$2:$L$32)</f>
        <v>0</v>
      </c>
      <c r="G61" s="25">
        <f ca="1">SUMIF(JUNIO!$A$2:$A$32,Valores!$A61,JUNIO!$H$2:$H$31)+SUMIF(JUNIO!$A$2:$A$32,Valores!$A61,JUNIO!$L$2:$L$32)</f>
        <v>0</v>
      </c>
      <c r="H61" s="25">
        <f>SUMIF(JULIO!$A$2:$A$32,Valores!$A61,JULIO!$H$2:$H$32)+SUMIF(JULIO!$A$2:$A$32,Valores!$A61,JULIO!$L$2:$L$32)</f>
        <v>0</v>
      </c>
      <c r="I61" s="25">
        <f>SUMIF(AGOSTO!$A$2:$A$32,Valores!$A61,AGOSTO!$H$2:$H$32)+SUMIF(AGOSTO!$A$2:$A$32,Valores!$A61,AGOSTO!$L$2:$L$32)</f>
        <v>0</v>
      </c>
      <c r="J61" s="25">
        <f ca="1">SUMIF(SEPTIEMBRE!$A$2:$A$32,Valores!$A61,SEPTIEMBRE!$H$2:$H$31)+SUMIF(SEPTIEMBRE!$A$2:$A$32,Valores!$A61,SEPTIEMBRE!$L$2:$L$32)</f>
        <v>0</v>
      </c>
      <c r="K61" s="25">
        <f>SUMIF(OCTUBRE!$A$2:$A$32,Valores!$A61,OCTUBRE!$H$2:$H$32)+SUMIF(OCTUBRE!$A$2:$A$32,Valores!$A61,OCTUBRE!$L$2:$L$32)</f>
        <v>0</v>
      </c>
      <c r="L61" s="25">
        <f ca="1">SUMIF(NOVIEMBRE!$A$2:$A$32,Valores!$A61,NOVIEMBRE!$H$2:$H$31)+SUMIF(NOVIEMBRE!$A$2:$A$32,Valores!$A61,NOVIEMBRE!$L$2:$L$32)</f>
        <v>0</v>
      </c>
      <c r="M61" s="25">
        <f>SUMIF(DICIEMBRE!$A$2:$A$32,Valores!$A61,DICIEMBRE!$H$2:$H$32)+SUMIF(DICIEMBRE!$A$2:$A$32,Valores!$A61,DICIEMBRE!$L$2:$L$32)</f>
        <v>0</v>
      </c>
      <c r="N61" s="2">
        <f t="shared" ca="1" si="0"/>
        <v>0</v>
      </c>
    </row>
    <row r="62" spans="1:14" x14ac:dyDescent="0.25">
      <c r="A62">
        <v>53</v>
      </c>
      <c r="B62" s="25">
        <f>SUMIF(ENERO!$A$2:$A$32,Valores!$A62,ENERO!$H$2:$H$32)+SUMIF(ENERO!$A$2:$A$32,Valores!$A62,ENERO!$L$2:$L$32)</f>
        <v>0</v>
      </c>
      <c r="C62" s="25">
        <f ca="1">SUMIF(FEBRERO!$A$2:$A$32,Valores!$A62,FEBRERO!$H$2:$H$29)+SUMIF(FEBRERO!$A$2:$A$32,Valores!$A62,FEBRERO!$L$2:$L$32)</f>
        <v>0</v>
      </c>
      <c r="D62" s="25">
        <f>SUMIF(MARZO!$A$2:$A$32,Valores!$A62,MARZO!$H$2:$H$32)+SUMIF(MARZO!$A$2:$A$32,Valores!$A62,MARZO!$L$2:$L$32)</f>
        <v>0</v>
      </c>
      <c r="E62" s="25">
        <f ca="1">SUMIF(ABRIL!$A$2:$A$32,Valores!$A62,ABRIL!$H$2:$H$31)+SUMIF(ABRIL!$A$2:$A$32,Valores!$A62,ABRIL!$L$2:$L$32)</f>
        <v>0</v>
      </c>
      <c r="F62" s="25">
        <f>SUMIF(MAYO!$A$2:$A$32,Valores!$A62,MAYO!$H$2:$H$32)+SUMIF(MAYO!$A$2:$A$32,Valores!$A62,MAYO!$L$2:$L$32)</f>
        <v>0</v>
      </c>
      <c r="G62" s="25">
        <f ca="1">SUMIF(JUNIO!$A$2:$A$32,Valores!$A62,JUNIO!$H$2:$H$31)+SUMIF(JUNIO!$A$2:$A$32,Valores!$A62,JUNIO!$L$2:$L$32)</f>
        <v>0</v>
      </c>
      <c r="H62" s="25">
        <f>SUMIF(JULIO!$A$2:$A$32,Valores!$A62,JULIO!$H$2:$H$32)+SUMIF(JULIO!$A$2:$A$32,Valores!$A62,JULIO!$L$2:$L$32)</f>
        <v>0</v>
      </c>
      <c r="I62" s="25">
        <f>SUMIF(AGOSTO!$A$2:$A$32,Valores!$A62,AGOSTO!$H$2:$H$32)+SUMIF(AGOSTO!$A$2:$A$32,Valores!$A62,AGOSTO!$L$2:$L$32)</f>
        <v>0</v>
      </c>
      <c r="J62" s="25">
        <f ca="1">SUMIF(SEPTIEMBRE!$A$2:$A$32,Valores!$A62,SEPTIEMBRE!$H$2:$H$31)+SUMIF(SEPTIEMBRE!$A$2:$A$32,Valores!$A62,SEPTIEMBRE!$L$2:$L$32)</f>
        <v>0</v>
      </c>
      <c r="K62" s="25">
        <f>SUMIF(OCTUBRE!$A$2:$A$32,Valores!$A62,OCTUBRE!$H$2:$H$32)+SUMIF(OCTUBRE!$A$2:$A$32,Valores!$A62,OCTUBRE!$L$2:$L$32)</f>
        <v>0</v>
      </c>
      <c r="L62" s="25">
        <f ca="1">SUMIF(NOVIEMBRE!$A$2:$A$32,Valores!$A62,NOVIEMBRE!$H$2:$H$31)+SUMIF(NOVIEMBRE!$A$2:$A$32,Valores!$A62,NOVIEMBRE!$L$2:$L$32)</f>
        <v>0</v>
      </c>
      <c r="M62" s="25">
        <f>SUMIF(DICIEMBRE!$A$2:$A$32,Valores!$A62,DICIEMBRE!$H$2:$H$32)+SUMIF(DICIEMBRE!$A$2:$A$32,Valores!$A62,DICIEMBRE!$L$2:$L$32)</f>
        <v>0</v>
      </c>
      <c r="N62" s="2">
        <f t="shared" ca="1" si="0"/>
        <v>0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/>
  <dimension ref="A1:AD366"/>
  <sheetViews>
    <sheetView showGridLines="0" showRowColHeaders="0" topLeftCell="D1" workbookViewId="0">
      <selection activeCell="D1" sqref="D1"/>
    </sheetView>
  </sheetViews>
  <sheetFormatPr baseColWidth="10" defaultColWidth="3.7109375" defaultRowHeight="15" x14ac:dyDescent="0.25"/>
  <cols>
    <col min="1" max="1" width="10.42578125" hidden="1" customWidth="1"/>
    <col min="2" max="2" width="3.7109375" hidden="1" customWidth="1"/>
    <col min="3" max="3" width="14.85546875" hidden="1" customWidth="1"/>
    <col min="4" max="4" width="3.7109375" customWidth="1"/>
    <col min="9" max="9" width="4" bestFit="1" customWidth="1"/>
    <col min="12" max="12" width="5.5703125" customWidth="1"/>
    <col min="21" max="21" width="5.5703125" customWidth="1"/>
    <col min="30" max="30" width="5.5703125" customWidth="1"/>
    <col min="34" max="34" width="6.5703125" bestFit="1" customWidth="1"/>
  </cols>
  <sheetData>
    <row r="1" spans="1:30" x14ac:dyDescent="0.25">
      <c r="A1" s="39">
        <v>43831</v>
      </c>
      <c r="B1" s="38">
        <v>1</v>
      </c>
      <c r="C1" t="str">
        <f>VLOOKUP(A1,ENERO!B2:D32,3,FALSE)</f>
        <v>Festivo</v>
      </c>
      <c r="E1" s="109" t="s">
        <v>81</v>
      </c>
      <c r="F1" s="109"/>
      <c r="G1" s="109"/>
      <c r="H1" s="109"/>
      <c r="I1" s="109"/>
      <c r="K1" s="110" t="s">
        <v>82</v>
      </c>
      <c r="L1" s="110"/>
      <c r="M1" s="110"/>
      <c r="N1" s="110"/>
      <c r="P1" s="111" t="s">
        <v>4</v>
      </c>
      <c r="Q1" s="111"/>
      <c r="R1" s="111"/>
      <c r="T1" s="112" t="s">
        <v>83</v>
      </c>
      <c r="U1" s="112"/>
      <c r="V1" s="112"/>
      <c r="X1" s="113" t="s">
        <v>84</v>
      </c>
      <c r="Y1" s="113"/>
      <c r="Z1" s="113"/>
      <c r="AB1" s="106" t="s">
        <v>85</v>
      </c>
      <c r="AC1" s="107"/>
      <c r="AD1" s="108"/>
    </row>
    <row r="2" spans="1:30" x14ac:dyDescent="0.25">
      <c r="A2" s="39">
        <v>43832</v>
      </c>
      <c r="B2" s="38">
        <v>2</v>
      </c>
      <c r="C2" t="str">
        <f>VLOOKUP(A2,ENERO!B3:D33,3,FALSE)</f>
        <v/>
      </c>
    </row>
    <row r="3" spans="1:30" x14ac:dyDescent="0.25">
      <c r="A3" s="39">
        <v>43833</v>
      </c>
      <c r="B3" s="38">
        <v>3</v>
      </c>
      <c r="C3" t="str">
        <f>VLOOKUP(A3,ENERO!B4:D34,3,FALSE)</f>
        <v/>
      </c>
      <c r="E3" s="105" t="s">
        <v>86</v>
      </c>
      <c r="F3" s="105"/>
      <c r="G3" s="105"/>
      <c r="H3" s="105"/>
      <c r="I3" s="105"/>
      <c r="J3" s="105"/>
      <c r="K3" s="105"/>
      <c r="L3" s="38"/>
      <c r="M3" s="38"/>
      <c r="N3" s="105" t="s">
        <v>87</v>
      </c>
      <c r="O3" s="105"/>
      <c r="P3" s="105"/>
      <c r="Q3" s="105"/>
      <c r="R3" s="105"/>
      <c r="S3" s="105"/>
      <c r="T3" s="105"/>
      <c r="U3" s="38"/>
      <c r="V3" s="38"/>
      <c r="W3" s="105" t="s">
        <v>88</v>
      </c>
      <c r="X3" s="105"/>
      <c r="Y3" s="105"/>
      <c r="Z3" s="105"/>
      <c r="AA3" s="105"/>
      <c r="AB3" s="105"/>
      <c r="AC3" s="105"/>
    </row>
    <row r="4" spans="1:30" x14ac:dyDescent="0.25">
      <c r="A4" s="39">
        <v>43834</v>
      </c>
      <c r="B4" s="38">
        <v>4</v>
      </c>
      <c r="C4" t="str">
        <f>VLOOKUP(A4,ENERO!B5:D35,3,FALSE)</f>
        <v>Fin de semana</v>
      </c>
      <c r="E4" s="38" t="s">
        <v>72</v>
      </c>
      <c r="F4" s="38" t="s">
        <v>73</v>
      </c>
      <c r="G4" s="38" t="s">
        <v>74</v>
      </c>
      <c r="H4" s="38" t="s">
        <v>75</v>
      </c>
      <c r="I4" s="38" t="s">
        <v>76</v>
      </c>
      <c r="J4" s="38" t="s">
        <v>77</v>
      </c>
      <c r="K4" s="38" t="s">
        <v>78</v>
      </c>
      <c r="L4" s="41" t="s">
        <v>79</v>
      </c>
      <c r="M4" s="38"/>
      <c r="N4" s="38" t="s">
        <v>72</v>
      </c>
      <c r="O4" s="38" t="s">
        <v>73</v>
      </c>
      <c r="P4" s="38" t="s">
        <v>74</v>
      </c>
      <c r="Q4" s="38" t="s">
        <v>75</v>
      </c>
      <c r="R4" s="38" t="s">
        <v>76</v>
      </c>
      <c r="S4" s="38" t="s">
        <v>77</v>
      </c>
      <c r="T4" s="38" t="s">
        <v>78</v>
      </c>
      <c r="U4" s="41" t="s">
        <v>79</v>
      </c>
      <c r="V4" s="38"/>
      <c r="W4" s="38" t="s">
        <v>72</v>
      </c>
      <c r="X4" s="38" t="s">
        <v>73</v>
      </c>
      <c r="Y4" s="38" t="s">
        <v>74</v>
      </c>
      <c r="Z4" s="38" t="s">
        <v>75</v>
      </c>
      <c r="AA4" s="38" t="s">
        <v>76</v>
      </c>
      <c r="AB4" s="38" t="s">
        <v>77</v>
      </c>
      <c r="AC4" s="38" t="s">
        <v>78</v>
      </c>
      <c r="AD4" s="41" t="s">
        <v>79</v>
      </c>
    </row>
    <row r="5" spans="1:30" ht="17.25" x14ac:dyDescent="0.25">
      <c r="A5" s="39">
        <v>43835</v>
      </c>
      <c r="B5" s="38">
        <v>5</v>
      </c>
      <c r="C5" t="str">
        <f>VLOOKUP(A5,ENERO!B6:D36,3,FALSE)</f>
        <v>Fin de semana</v>
      </c>
      <c r="D5" s="40">
        <v>1</v>
      </c>
      <c r="E5" s="72"/>
      <c r="F5" s="74"/>
      <c r="G5" s="74">
        <v>1</v>
      </c>
      <c r="H5" s="74">
        <v>2</v>
      </c>
      <c r="I5" s="74">
        <v>3</v>
      </c>
      <c r="J5" s="74">
        <v>4</v>
      </c>
      <c r="K5" s="74">
        <v>5</v>
      </c>
      <c r="L5" s="58" t="str">
        <f ca="1">VLOOKUP(Calendario!D5,Resumen!$Q$15:$R$67,2,FALSE)</f>
        <v>00,00</v>
      </c>
      <c r="M5" s="40">
        <v>5</v>
      </c>
      <c r="N5" s="72"/>
      <c r="O5" s="74"/>
      <c r="P5" s="74"/>
      <c r="Q5" s="74"/>
      <c r="R5" s="74"/>
      <c r="S5" s="74">
        <v>1</v>
      </c>
      <c r="T5" s="74">
        <v>2</v>
      </c>
      <c r="U5" s="58" t="str">
        <f ca="1">VLOOKUP(Calendario!M5,Resumen!$Q$15:$R$67,2,FALSE)</f>
        <v>00,00</v>
      </c>
      <c r="V5" s="40">
        <v>9</v>
      </c>
      <c r="W5" s="72"/>
      <c r="X5" s="74"/>
      <c r="Y5" s="74"/>
      <c r="Z5" s="74"/>
      <c r="AA5" s="74"/>
      <c r="AB5" s="74"/>
      <c r="AC5" s="74">
        <v>1</v>
      </c>
      <c r="AD5" s="58" t="str">
        <f ca="1">VLOOKUP(Calendario!V5,Resumen!$Q$15:$R$67,2,FALSE)</f>
        <v>00,00</v>
      </c>
    </row>
    <row r="6" spans="1:30" ht="17.25" x14ac:dyDescent="0.25">
      <c r="A6" s="39">
        <v>43836</v>
      </c>
      <c r="B6" s="38">
        <v>6</v>
      </c>
      <c r="C6" t="str">
        <f>VLOOKUP(A6,ENERO!B7:D37,3,FALSE)</f>
        <v>Festivo</v>
      </c>
      <c r="D6" s="40">
        <v>2</v>
      </c>
      <c r="E6" s="61">
        <v>6</v>
      </c>
      <c r="F6" s="67">
        <v>7</v>
      </c>
      <c r="G6" s="67">
        <v>8</v>
      </c>
      <c r="H6" s="67">
        <v>9</v>
      </c>
      <c r="I6" s="67">
        <v>10</v>
      </c>
      <c r="J6" s="67">
        <v>11</v>
      </c>
      <c r="K6" s="67">
        <v>12</v>
      </c>
      <c r="L6" s="58" t="str">
        <f ca="1">VLOOKUP(Calendario!D6,Resumen!$Q$15:$R$67,2,FALSE)</f>
        <v>00,00</v>
      </c>
      <c r="M6" s="40">
        <v>6</v>
      </c>
      <c r="N6" s="72">
        <v>3</v>
      </c>
      <c r="O6" s="74">
        <v>4</v>
      </c>
      <c r="P6" s="74">
        <v>5</v>
      </c>
      <c r="Q6" s="74">
        <v>6</v>
      </c>
      <c r="R6" s="74">
        <v>7</v>
      </c>
      <c r="S6" s="74">
        <v>8</v>
      </c>
      <c r="T6" s="74">
        <v>9</v>
      </c>
      <c r="U6" s="58" t="str">
        <f ca="1">VLOOKUP(Calendario!M6,Resumen!$Q$15:$R$67,2,FALSE)</f>
        <v>00,00</v>
      </c>
      <c r="V6" s="40">
        <v>10</v>
      </c>
      <c r="W6" s="72">
        <v>2</v>
      </c>
      <c r="X6" s="74">
        <v>3</v>
      </c>
      <c r="Y6" s="74">
        <v>4</v>
      </c>
      <c r="Z6" s="74">
        <v>5</v>
      </c>
      <c r="AA6" s="74">
        <v>6</v>
      </c>
      <c r="AB6" s="74">
        <v>7</v>
      </c>
      <c r="AC6" s="74">
        <v>8</v>
      </c>
      <c r="AD6" s="58" t="str">
        <f ca="1">VLOOKUP(Calendario!V6,Resumen!$Q$15:$R$67,2,FALSE)</f>
        <v>00,00</v>
      </c>
    </row>
    <row r="7" spans="1:30" ht="17.25" x14ac:dyDescent="0.25">
      <c r="A7" s="39">
        <v>43837</v>
      </c>
      <c r="B7" s="38">
        <v>7</v>
      </c>
      <c r="C7" t="str">
        <f>VLOOKUP(A7,ENERO!B8:D38,3,FALSE)</f>
        <v/>
      </c>
      <c r="D7" s="40">
        <v>3</v>
      </c>
      <c r="E7" s="72">
        <v>13</v>
      </c>
      <c r="F7" s="74">
        <v>14</v>
      </c>
      <c r="G7" s="74">
        <v>15</v>
      </c>
      <c r="H7" s="74">
        <v>16</v>
      </c>
      <c r="I7" s="74">
        <v>17</v>
      </c>
      <c r="J7" s="74">
        <v>18</v>
      </c>
      <c r="K7" s="74">
        <v>19</v>
      </c>
      <c r="L7" s="58" t="str">
        <f ca="1">VLOOKUP(Calendario!D7,Resumen!$Q$15:$R$67,2,FALSE)</f>
        <v>00,00</v>
      </c>
      <c r="M7" s="40">
        <v>7</v>
      </c>
      <c r="N7" s="72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58" t="str">
        <f ca="1">VLOOKUP(Calendario!M7,Resumen!$Q$15:$R$67,2,FALSE)</f>
        <v>00,00</v>
      </c>
      <c r="V7" s="40">
        <v>11</v>
      </c>
      <c r="W7" s="72">
        <v>9</v>
      </c>
      <c r="X7" s="74">
        <v>10</v>
      </c>
      <c r="Y7" s="74">
        <v>11</v>
      </c>
      <c r="Z7" s="74">
        <v>12</v>
      </c>
      <c r="AA7" s="74">
        <v>13</v>
      </c>
      <c r="AB7" s="74">
        <v>14</v>
      </c>
      <c r="AC7" s="74">
        <v>15</v>
      </c>
      <c r="AD7" s="58" t="str">
        <f ca="1">VLOOKUP(Calendario!V7,Resumen!$Q$15:$R$67,2,FALSE)</f>
        <v>00,00</v>
      </c>
    </row>
    <row r="8" spans="1:30" ht="17.25" x14ac:dyDescent="0.25">
      <c r="A8" s="39">
        <v>43838</v>
      </c>
      <c r="B8" s="38">
        <v>8</v>
      </c>
      <c r="C8" t="str">
        <f>VLOOKUP(A8,ENERO!B9:D39,3,FALSE)</f>
        <v/>
      </c>
      <c r="D8" s="40">
        <v>4</v>
      </c>
      <c r="E8" s="61">
        <v>20</v>
      </c>
      <c r="F8" s="67">
        <v>21</v>
      </c>
      <c r="G8" s="67">
        <v>22</v>
      </c>
      <c r="H8" s="67">
        <v>23</v>
      </c>
      <c r="I8" s="67">
        <v>24</v>
      </c>
      <c r="J8" s="67">
        <v>25</v>
      </c>
      <c r="K8" s="67">
        <v>26</v>
      </c>
      <c r="L8" s="63" t="str">
        <f ca="1">VLOOKUP(Calendario!D8,Resumen!$Q$15:$R$67,2,FALSE)</f>
        <v>00,00</v>
      </c>
      <c r="M8" s="40">
        <v>8</v>
      </c>
      <c r="N8" s="72">
        <v>17</v>
      </c>
      <c r="O8" s="74">
        <v>18</v>
      </c>
      <c r="P8" s="74">
        <v>19</v>
      </c>
      <c r="Q8" s="74">
        <v>20</v>
      </c>
      <c r="R8" s="74">
        <v>21</v>
      </c>
      <c r="S8" s="74">
        <v>22</v>
      </c>
      <c r="T8" s="74">
        <v>23</v>
      </c>
      <c r="U8" s="63" t="str">
        <f ca="1">VLOOKUP(Calendario!M8,Resumen!$Q$15:$R$67,2,FALSE)</f>
        <v>00,00</v>
      </c>
      <c r="V8" s="40">
        <v>12</v>
      </c>
      <c r="W8" s="72">
        <v>16</v>
      </c>
      <c r="X8" s="74">
        <v>17</v>
      </c>
      <c r="Y8" s="74">
        <v>18</v>
      </c>
      <c r="Z8" s="74">
        <v>19</v>
      </c>
      <c r="AA8" s="74">
        <v>20</v>
      </c>
      <c r="AB8" s="74">
        <v>21</v>
      </c>
      <c r="AC8" s="74">
        <v>22</v>
      </c>
      <c r="AD8" s="58" t="str">
        <f ca="1">VLOOKUP(Calendario!V8,Resumen!$Q$15:$R$67,2,FALSE)</f>
        <v>00,00</v>
      </c>
    </row>
    <row r="9" spans="1:30" ht="17.25" x14ac:dyDescent="0.25">
      <c r="A9" s="39">
        <v>43839</v>
      </c>
      <c r="B9" s="38">
        <v>9</v>
      </c>
      <c r="C9" t="str">
        <f>VLOOKUP(A9,ENERO!B10:D40,3,FALSE)</f>
        <v/>
      </c>
      <c r="D9" s="40">
        <v>5</v>
      </c>
      <c r="E9" s="72">
        <v>27</v>
      </c>
      <c r="F9" s="74">
        <v>28</v>
      </c>
      <c r="G9" s="74">
        <v>29</v>
      </c>
      <c r="H9" s="74">
        <v>30</v>
      </c>
      <c r="I9" s="74">
        <v>31</v>
      </c>
      <c r="J9" s="74"/>
      <c r="K9" s="73"/>
      <c r="L9" s="38"/>
      <c r="M9" s="40">
        <v>9</v>
      </c>
      <c r="N9" s="72">
        <v>24</v>
      </c>
      <c r="O9" s="74">
        <v>25</v>
      </c>
      <c r="P9" s="74">
        <v>26</v>
      </c>
      <c r="Q9" s="74">
        <v>27</v>
      </c>
      <c r="R9" s="74">
        <v>28</v>
      </c>
      <c r="S9" s="74">
        <v>29</v>
      </c>
      <c r="T9" s="73"/>
      <c r="U9" s="38"/>
      <c r="V9" s="40">
        <v>13</v>
      </c>
      <c r="W9" s="72">
        <v>23</v>
      </c>
      <c r="X9" s="74">
        <v>24</v>
      </c>
      <c r="Y9" s="74">
        <v>25</v>
      </c>
      <c r="Z9" s="74">
        <v>26</v>
      </c>
      <c r="AA9" s="74">
        <v>27</v>
      </c>
      <c r="AB9" s="74">
        <v>28</v>
      </c>
      <c r="AC9" s="74">
        <v>29</v>
      </c>
      <c r="AD9" s="63" t="str">
        <f ca="1">VLOOKUP(Calendario!V9,Resumen!$Q$15:$R$67,2,FALSE)</f>
        <v>00,00</v>
      </c>
    </row>
    <row r="10" spans="1:30" ht="17.25" x14ac:dyDescent="0.25">
      <c r="A10" s="39">
        <v>43840</v>
      </c>
      <c r="B10" s="38">
        <v>10</v>
      </c>
      <c r="C10" t="str">
        <f>VLOOKUP(A10,ENERO!B11:D41,3,FALSE)</f>
        <v/>
      </c>
      <c r="D10" s="40"/>
      <c r="E10" s="67"/>
      <c r="F10" s="67"/>
      <c r="G10" s="67"/>
      <c r="H10" s="67"/>
      <c r="I10" s="67"/>
      <c r="J10" s="67"/>
      <c r="K10" s="67"/>
      <c r="L10" s="38"/>
      <c r="M10" s="40"/>
      <c r="N10" s="67"/>
      <c r="O10" s="67"/>
      <c r="P10" s="67"/>
      <c r="Q10" s="67"/>
      <c r="R10" s="67"/>
      <c r="S10" s="67"/>
      <c r="T10" s="67"/>
      <c r="U10" s="38"/>
      <c r="V10" s="40">
        <v>14</v>
      </c>
      <c r="W10" s="80">
        <v>30</v>
      </c>
      <c r="X10" s="82">
        <v>31</v>
      </c>
      <c r="Y10" s="82"/>
      <c r="Z10" s="82"/>
      <c r="AA10" s="82"/>
      <c r="AB10" s="82"/>
      <c r="AC10" s="81"/>
      <c r="AD10" s="67"/>
    </row>
    <row r="11" spans="1:30" x14ac:dyDescent="0.25">
      <c r="A11" s="39">
        <v>43841</v>
      </c>
      <c r="B11" s="38">
        <v>11</v>
      </c>
      <c r="C11" t="str">
        <f>VLOOKUP(A11,ENERO!B12:D42,3,FALSE)</f>
        <v>Fin de semana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30" x14ac:dyDescent="0.25">
      <c r="A12" s="39">
        <v>43842</v>
      </c>
      <c r="B12" s="38">
        <v>12</v>
      </c>
      <c r="C12" t="str">
        <f>VLOOKUP(A12,ENERO!B13:D43,3,FALSE)</f>
        <v>Fin de semana</v>
      </c>
      <c r="E12" s="105" t="s">
        <v>89</v>
      </c>
      <c r="F12" s="105"/>
      <c r="G12" s="105"/>
      <c r="H12" s="105"/>
      <c r="I12" s="105"/>
      <c r="J12" s="105"/>
      <c r="K12" s="105"/>
      <c r="L12" s="38"/>
      <c r="M12" s="38"/>
      <c r="N12" s="105" t="s">
        <v>90</v>
      </c>
      <c r="O12" s="105"/>
      <c r="P12" s="105"/>
      <c r="Q12" s="105"/>
      <c r="R12" s="105"/>
      <c r="S12" s="105"/>
      <c r="T12" s="105"/>
      <c r="U12" s="38"/>
      <c r="V12" s="38"/>
      <c r="W12" s="105" t="s">
        <v>91</v>
      </c>
      <c r="X12" s="105"/>
      <c r="Y12" s="105"/>
      <c r="Z12" s="105"/>
      <c r="AA12" s="105"/>
      <c r="AB12" s="105"/>
      <c r="AC12" s="105"/>
    </row>
    <row r="13" spans="1:30" x14ac:dyDescent="0.25">
      <c r="A13" s="39">
        <v>43843</v>
      </c>
      <c r="B13" s="38">
        <v>13</v>
      </c>
      <c r="C13" t="str">
        <f>VLOOKUP(A13,ENERO!B14:D44,3,FALSE)</f>
        <v/>
      </c>
      <c r="E13" s="38" t="s">
        <v>72</v>
      </c>
      <c r="F13" s="38" t="s">
        <v>73</v>
      </c>
      <c r="G13" s="38" t="s">
        <v>74</v>
      </c>
      <c r="H13" s="38" t="s">
        <v>75</v>
      </c>
      <c r="I13" s="38" t="s">
        <v>76</v>
      </c>
      <c r="J13" s="38" t="s">
        <v>77</v>
      </c>
      <c r="K13" s="38" t="s">
        <v>78</v>
      </c>
      <c r="L13" s="41" t="s">
        <v>79</v>
      </c>
      <c r="M13" s="38"/>
      <c r="N13" s="38" t="s">
        <v>72</v>
      </c>
      <c r="O13" s="38" t="s">
        <v>73</v>
      </c>
      <c r="P13" s="38" t="s">
        <v>74</v>
      </c>
      <c r="Q13" s="38" t="s">
        <v>75</v>
      </c>
      <c r="R13" s="38" t="s">
        <v>76</v>
      </c>
      <c r="S13" s="38" t="s">
        <v>77</v>
      </c>
      <c r="T13" s="38" t="s">
        <v>78</v>
      </c>
      <c r="U13" s="41" t="s">
        <v>79</v>
      </c>
      <c r="V13" s="38"/>
      <c r="W13" s="38" t="s">
        <v>72</v>
      </c>
      <c r="X13" s="38" t="s">
        <v>73</v>
      </c>
      <c r="Y13" s="38" t="s">
        <v>74</v>
      </c>
      <c r="Z13" s="38" t="s">
        <v>75</v>
      </c>
      <c r="AA13" s="38" t="s">
        <v>76</v>
      </c>
      <c r="AB13" s="38" t="s">
        <v>77</v>
      </c>
      <c r="AC13" s="38" t="s">
        <v>78</v>
      </c>
      <c r="AD13" s="41" t="s">
        <v>79</v>
      </c>
    </row>
    <row r="14" spans="1:30" ht="17.25" x14ac:dyDescent="0.25">
      <c r="A14" s="39">
        <v>43844</v>
      </c>
      <c r="B14" s="38">
        <v>14</v>
      </c>
      <c r="C14" t="str">
        <f>VLOOKUP(A14,ENERO!B15:D45,3,FALSE)</f>
        <v/>
      </c>
      <c r="D14" s="42">
        <v>14</v>
      </c>
      <c r="E14" s="72"/>
      <c r="F14" s="74"/>
      <c r="G14" s="74">
        <v>1</v>
      </c>
      <c r="H14" s="74">
        <v>2</v>
      </c>
      <c r="I14" s="74">
        <v>3</v>
      </c>
      <c r="J14" s="74">
        <v>4</v>
      </c>
      <c r="K14" s="74">
        <v>5</v>
      </c>
      <c r="L14" s="58" t="str">
        <f ca="1">VLOOKUP(Calendario!D14,Resumen!$Q$15:$R$67,2,FALSE)</f>
        <v>00,00</v>
      </c>
      <c r="M14" s="40">
        <v>18</v>
      </c>
      <c r="N14" s="72"/>
      <c r="O14" s="74"/>
      <c r="P14" s="74"/>
      <c r="Q14" s="74"/>
      <c r="R14" s="74">
        <v>1</v>
      </c>
      <c r="S14" s="74">
        <v>2</v>
      </c>
      <c r="T14" s="74">
        <v>3</v>
      </c>
      <c r="U14" s="58" t="str">
        <f ca="1">VLOOKUP(Calendario!M14,Resumen!$Q$15:$R$67,2,FALSE)</f>
        <v>00,00</v>
      </c>
      <c r="V14" s="40">
        <v>23</v>
      </c>
      <c r="W14" s="72">
        <v>1</v>
      </c>
      <c r="X14" s="74">
        <v>2</v>
      </c>
      <c r="Y14" s="74">
        <v>3</v>
      </c>
      <c r="Z14" s="74">
        <v>4</v>
      </c>
      <c r="AA14" s="74">
        <v>5</v>
      </c>
      <c r="AB14" s="74">
        <v>6</v>
      </c>
      <c r="AC14" s="74">
        <v>7</v>
      </c>
      <c r="AD14" s="58" t="str">
        <f ca="1">VLOOKUP(Calendario!V14,Resumen!$Q$15:$R$67,2,FALSE)</f>
        <v>00,00</v>
      </c>
    </row>
    <row r="15" spans="1:30" ht="17.25" x14ac:dyDescent="0.25">
      <c r="A15" s="39">
        <v>43845</v>
      </c>
      <c r="B15" s="38">
        <v>15</v>
      </c>
      <c r="C15" t="str">
        <f>VLOOKUP(A15,ENERO!B16:D46,3,FALSE)</f>
        <v/>
      </c>
      <c r="D15" s="40">
        <v>15</v>
      </c>
      <c r="E15" s="72">
        <v>6</v>
      </c>
      <c r="F15" s="74">
        <v>7</v>
      </c>
      <c r="G15" s="74">
        <v>8</v>
      </c>
      <c r="H15" s="74">
        <v>9</v>
      </c>
      <c r="I15" s="74">
        <v>10</v>
      </c>
      <c r="J15" s="74">
        <v>11</v>
      </c>
      <c r="K15" s="74">
        <v>12</v>
      </c>
      <c r="L15" s="58" t="str">
        <f ca="1">VLOOKUP(Calendario!D15,Resumen!$Q$15:$R$67,2,FALSE)</f>
        <v>00,00</v>
      </c>
      <c r="M15" s="40">
        <v>19</v>
      </c>
      <c r="N15" s="72">
        <v>4</v>
      </c>
      <c r="O15" s="74">
        <v>5</v>
      </c>
      <c r="P15" s="74">
        <v>6</v>
      </c>
      <c r="Q15" s="74">
        <v>7</v>
      </c>
      <c r="R15" s="74">
        <v>8</v>
      </c>
      <c r="S15" s="74">
        <v>9</v>
      </c>
      <c r="T15" s="74">
        <v>10</v>
      </c>
      <c r="U15" s="58" t="str">
        <f ca="1">VLOOKUP(Calendario!M15,Resumen!$Q$15:$R$67,2,FALSE)</f>
        <v>00,00</v>
      </c>
      <c r="V15" s="40">
        <v>24</v>
      </c>
      <c r="W15" s="72">
        <v>8</v>
      </c>
      <c r="X15" s="74">
        <v>9</v>
      </c>
      <c r="Y15" s="74">
        <v>10</v>
      </c>
      <c r="Z15" s="74">
        <v>11</v>
      </c>
      <c r="AA15" s="74">
        <v>12</v>
      </c>
      <c r="AB15" s="74">
        <v>13</v>
      </c>
      <c r="AC15" s="74">
        <v>14</v>
      </c>
      <c r="AD15" s="58" t="str">
        <f ca="1">VLOOKUP(Calendario!V15,Resumen!$Q$15:$R$67,2,FALSE)</f>
        <v>00,00</v>
      </c>
    </row>
    <row r="16" spans="1:30" ht="17.25" x14ac:dyDescent="0.25">
      <c r="A16" s="39">
        <v>43846</v>
      </c>
      <c r="B16" s="38">
        <v>16</v>
      </c>
      <c r="C16" t="str">
        <f>VLOOKUP(A16,ENERO!B17:D47,3,FALSE)</f>
        <v/>
      </c>
      <c r="D16" s="40">
        <v>16</v>
      </c>
      <c r="E16" s="72">
        <v>13</v>
      </c>
      <c r="F16" s="74">
        <v>14</v>
      </c>
      <c r="G16" s="74">
        <v>15</v>
      </c>
      <c r="H16" s="74">
        <v>16</v>
      </c>
      <c r="I16" s="74">
        <v>17</v>
      </c>
      <c r="J16" s="74">
        <v>18</v>
      </c>
      <c r="K16" s="74">
        <v>19</v>
      </c>
      <c r="L16" s="58" t="str">
        <f ca="1">VLOOKUP(Calendario!D16,Resumen!$Q$15:$R$67,2,FALSE)</f>
        <v>00,00</v>
      </c>
      <c r="M16" s="40">
        <v>20</v>
      </c>
      <c r="N16" s="72">
        <v>11</v>
      </c>
      <c r="O16" s="74">
        <v>12</v>
      </c>
      <c r="P16" s="74">
        <v>13</v>
      </c>
      <c r="Q16" s="74">
        <v>14</v>
      </c>
      <c r="R16" s="74">
        <v>15</v>
      </c>
      <c r="S16" s="74">
        <v>16</v>
      </c>
      <c r="T16" s="74">
        <v>17</v>
      </c>
      <c r="U16" s="58" t="str">
        <f ca="1">VLOOKUP(Calendario!M16,Resumen!$Q$15:$R$67,2,FALSE)</f>
        <v>00,00</v>
      </c>
      <c r="V16" s="40">
        <v>25</v>
      </c>
      <c r="W16" s="72">
        <v>15</v>
      </c>
      <c r="X16" s="74">
        <v>16</v>
      </c>
      <c r="Y16" s="74">
        <v>17</v>
      </c>
      <c r="Z16" s="74">
        <v>18</v>
      </c>
      <c r="AA16" s="74">
        <v>19</v>
      </c>
      <c r="AB16" s="74">
        <v>20</v>
      </c>
      <c r="AC16" s="74">
        <v>21</v>
      </c>
      <c r="AD16" s="58" t="str">
        <f ca="1">VLOOKUP(Calendario!V16,Resumen!$Q$15:$R$67,2,FALSE)</f>
        <v>00,00</v>
      </c>
    </row>
    <row r="17" spans="1:30" ht="17.25" x14ac:dyDescent="0.25">
      <c r="A17" s="39">
        <v>43847</v>
      </c>
      <c r="B17" s="38">
        <v>17</v>
      </c>
      <c r="C17" t="str">
        <f>VLOOKUP(A17,ENERO!B18:D48,3,FALSE)</f>
        <v/>
      </c>
      <c r="D17" s="40">
        <v>17</v>
      </c>
      <c r="E17" s="72">
        <v>20</v>
      </c>
      <c r="F17" s="74">
        <v>21</v>
      </c>
      <c r="G17" s="74">
        <v>22</v>
      </c>
      <c r="H17" s="74">
        <v>23</v>
      </c>
      <c r="I17" s="74">
        <v>24</v>
      </c>
      <c r="J17" s="74">
        <v>25</v>
      </c>
      <c r="K17" s="74">
        <v>26</v>
      </c>
      <c r="L17" s="58" t="str">
        <f ca="1">VLOOKUP(Calendario!D17,Resumen!$Q$15:$R$67,2,FALSE)</f>
        <v>00,00</v>
      </c>
      <c r="M17" s="40">
        <v>21</v>
      </c>
      <c r="N17" s="72">
        <v>18</v>
      </c>
      <c r="O17" s="74">
        <v>19</v>
      </c>
      <c r="P17" s="74">
        <v>20</v>
      </c>
      <c r="Q17" s="74">
        <v>21</v>
      </c>
      <c r="R17" s="74">
        <v>22</v>
      </c>
      <c r="S17" s="74">
        <v>23</v>
      </c>
      <c r="T17" s="74">
        <v>24</v>
      </c>
      <c r="U17" s="58" t="str">
        <f ca="1">VLOOKUP(Calendario!M17,Resumen!$Q$15:$R$67,2,FALSE)</f>
        <v>00,00</v>
      </c>
      <c r="V17" s="40">
        <v>26</v>
      </c>
      <c r="W17" s="72">
        <v>22</v>
      </c>
      <c r="X17" s="74">
        <v>23</v>
      </c>
      <c r="Y17" s="74">
        <v>24</v>
      </c>
      <c r="Z17" s="74">
        <v>25</v>
      </c>
      <c r="AA17" s="74">
        <v>26</v>
      </c>
      <c r="AB17" s="74">
        <v>27</v>
      </c>
      <c r="AC17" s="74">
        <v>28</v>
      </c>
      <c r="AD17" s="63" t="str">
        <f ca="1">VLOOKUP(Calendario!V17,Resumen!$Q$15:$R$67,2,FALSE)</f>
        <v>00,00</v>
      </c>
    </row>
    <row r="18" spans="1:30" ht="17.25" x14ac:dyDescent="0.25">
      <c r="A18" s="39">
        <v>43848</v>
      </c>
      <c r="B18" s="38">
        <v>18</v>
      </c>
      <c r="C18" t="str">
        <f>VLOOKUP(A18,ENERO!B19:D49,3,FALSE)</f>
        <v>Fin de semana</v>
      </c>
      <c r="D18" s="40">
        <v>18</v>
      </c>
      <c r="E18" s="72">
        <v>27</v>
      </c>
      <c r="F18" s="74">
        <v>28</v>
      </c>
      <c r="G18" s="74">
        <v>29</v>
      </c>
      <c r="H18" s="74">
        <v>30</v>
      </c>
      <c r="I18" s="74"/>
      <c r="J18" s="74"/>
      <c r="K18" s="74"/>
      <c r="L18" s="63"/>
      <c r="M18" s="40">
        <v>22</v>
      </c>
      <c r="N18" s="72">
        <v>25</v>
      </c>
      <c r="O18" s="74">
        <v>26</v>
      </c>
      <c r="P18" s="74">
        <v>27</v>
      </c>
      <c r="Q18" s="74">
        <v>28</v>
      </c>
      <c r="R18" s="74">
        <v>29</v>
      </c>
      <c r="S18" s="74">
        <v>30</v>
      </c>
      <c r="T18" s="73">
        <v>31</v>
      </c>
      <c r="U18" s="63" t="str">
        <f ca="1">VLOOKUP(Calendario!M18,Resumen!$Q$15:$R$67,2,FALSE)</f>
        <v>00,00</v>
      </c>
      <c r="V18" s="40">
        <v>27</v>
      </c>
      <c r="W18" s="80">
        <v>29</v>
      </c>
      <c r="X18" s="82">
        <v>30</v>
      </c>
      <c r="Y18" s="82"/>
      <c r="Z18" s="82"/>
      <c r="AA18" s="82"/>
      <c r="AB18" s="82"/>
      <c r="AC18" s="81"/>
      <c r="AD18" s="67"/>
    </row>
    <row r="19" spans="1:30" ht="17.25" x14ac:dyDescent="0.25">
      <c r="A19" s="39">
        <v>43849</v>
      </c>
      <c r="B19" s="38">
        <v>19</v>
      </c>
      <c r="C19" t="str">
        <f>VLOOKUP(A19,ENERO!B20:D50,3,FALSE)</f>
        <v>Fin de semana</v>
      </c>
      <c r="M19" s="40"/>
      <c r="N19" s="67"/>
      <c r="O19" s="67"/>
      <c r="P19" s="67"/>
      <c r="Q19" s="67"/>
      <c r="R19" s="67"/>
      <c r="S19" s="67"/>
      <c r="T19" s="67"/>
      <c r="U19" s="38"/>
      <c r="V19" s="40"/>
      <c r="W19" s="67"/>
      <c r="X19" s="67"/>
      <c r="Y19" s="67"/>
      <c r="Z19" s="67"/>
      <c r="AA19" s="67"/>
      <c r="AB19" s="67"/>
      <c r="AC19" s="67"/>
      <c r="AD19" s="67"/>
    </row>
    <row r="20" spans="1:30" x14ac:dyDescent="0.25">
      <c r="A20" s="39">
        <v>43850</v>
      </c>
      <c r="B20" s="38">
        <v>20</v>
      </c>
      <c r="C20" t="str">
        <f>VLOOKUP(A20,ENERO!B21:D51,3,FALSE)</f>
        <v/>
      </c>
      <c r="E20" s="105" t="s">
        <v>92</v>
      </c>
      <c r="F20" s="105"/>
      <c r="G20" s="105"/>
      <c r="H20" s="105"/>
      <c r="I20" s="105"/>
      <c r="J20" s="105"/>
      <c r="K20" s="105"/>
      <c r="L20" s="38"/>
      <c r="M20" s="38"/>
      <c r="N20" s="105" t="s">
        <v>93</v>
      </c>
      <c r="O20" s="105"/>
      <c r="P20" s="105"/>
      <c r="Q20" s="105"/>
      <c r="R20" s="105"/>
      <c r="S20" s="105"/>
      <c r="T20" s="105"/>
      <c r="U20" s="38"/>
      <c r="V20" s="38"/>
      <c r="W20" s="105" t="s">
        <v>94</v>
      </c>
      <c r="X20" s="105"/>
      <c r="Y20" s="105"/>
      <c r="Z20" s="105"/>
      <c r="AA20" s="105"/>
      <c r="AB20" s="105"/>
      <c r="AC20" s="105"/>
    </row>
    <row r="21" spans="1:30" x14ac:dyDescent="0.25">
      <c r="A21" s="39">
        <v>43851</v>
      </c>
      <c r="B21" s="38">
        <v>21</v>
      </c>
      <c r="C21" t="str">
        <f>VLOOKUP(A21,ENERO!B22:D52,3,FALSE)</f>
        <v/>
      </c>
      <c r="E21" s="38" t="s">
        <v>72</v>
      </c>
      <c r="F21" s="38" t="s">
        <v>73</v>
      </c>
      <c r="G21" s="38" t="s">
        <v>74</v>
      </c>
      <c r="H21" s="38" t="s">
        <v>75</v>
      </c>
      <c r="I21" s="38" t="s">
        <v>76</v>
      </c>
      <c r="J21" s="38" t="s">
        <v>77</v>
      </c>
      <c r="K21" s="38" t="s">
        <v>78</v>
      </c>
      <c r="L21" s="41" t="s">
        <v>79</v>
      </c>
      <c r="M21" s="38"/>
      <c r="N21" s="38" t="s">
        <v>72</v>
      </c>
      <c r="O21" s="38" t="s">
        <v>73</v>
      </c>
      <c r="P21" s="38" t="s">
        <v>74</v>
      </c>
      <c r="Q21" s="38" t="s">
        <v>75</v>
      </c>
      <c r="R21" s="38" t="s">
        <v>76</v>
      </c>
      <c r="S21" s="38" t="s">
        <v>77</v>
      </c>
      <c r="T21" s="38" t="s">
        <v>78</v>
      </c>
      <c r="U21" s="41" t="s">
        <v>79</v>
      </c>
      <c r="V21" s="38"/>
      <c r="W21" s="38" t="s">
        <v>72</v>
      </c>
      <c r="X21" s="38" t="s">
        <v>73</v>
      </c>
      <c r="Y21" s="38" t="s">
        <v>74</v>
      </c>
      <c r="Z21" s="38" t="s">
        <v>75</v>
      </c>
      <c r="AA21" s="38" t="s">
        <v>76</v>
      </c>
      <c r="AB21" s="38" t="s">
        <v>77</v>
      </c>
      <c r="AC21" s="38" t="s">
        <v>78</v>
      </c>
      <c r="AD21" s="41" t="s">
        <v>79</v>
      </c>
    </row>
    <row r="22" spans="1:30" ht="17.25" x14ac:dyDescent="0.25">
      <c r="A22" s="39">
        <v>43852</v>
      </c>
      <c r="B22" s="38">
        <v>22</v>
      </c>
      <c r="C22" t="str">
        <f>VLOOKUP(A22,ENERO!B23:D53,3,FALSE)</f>
        <v/>
      </c>
      <c r="D22" s="42">
        <v>27</v>
      </c>
      <c r="E22" s="72"/>
      <c r="F22" s="74"/>
      <c r="G22" s="74">
        <v>1</v>
      </c>
      <c r="H22" s="74">
        <v>2</v>
      </c>
      <c r="I22" s="74">
        <v>3</v>
      </c>
      <c r="J22" s="74">
        <v>4</v>
      </c>
      <c r="K22" s="74">
        <v>5</v>
      </c>
      <c r="L22" s="58" t="str">
        <f ca="1">VLOOKUP(Calendario!D22,Resumen!$Q$15:$R$67,2,FALSE)</f>
        <v>00,00</v>
      </c>
      <c r="M22" s="40">
        <v>31</v>
      </c>
      <c r="N22" s="72"/>
      <c r="O22" s="74"/>
      <c r="P22" s="74"/>
      <c r="Q22" s="74"/>
      <c r="R22" s="74"/>
      <c r="S22" s="74">
        <v>1</v>
      </c>
      <c r="T22" s="74">
        <v>2</v>
      </c>
      <c r="U22" s="58" t="str">
        <f ca="1">VLOOKUP(Calendario!M22,Resumen!$Q$15:$R$67,2,FALSE)</f>
        <v>00,00</v>
      </c>
      <c r="V22" s="40">
        <v>36</v>
      </c>
      <c r="W22" s="72"/>
      <c r="X22" s="74">
        <v>1</v>
      </c>
      <c r="Y22" s="74">
        <v>2</v>
      </c>
      <c r="Z22" s="74">
        <v>3</v>
      </c>
      <c r="AA22" s="74">
        <v>4</v>
      </c>
      <c r="AB22" s="74">
        <v>5</v>
      </c>
      <c r="AC22" s="74">
        <v>6</v>
      </c>
      <c r="AD22" s="58" t="str">
        <f ca="1">VLOOKUP(Calendario!V22,Resumen!$Q$15:$R$67,2,FALSE)</f>
        <v>00,00</v>
      </c>
    </row>
    <row r="23" spans="1:30" ht="17.25" x14ac:dyDescent="0.25">
      <c r="A23" s="39">
        <v>43853</v>
      </c>
      <c r="B23" s="38">
        <v>23</v>
      </c>
      <c r="C23" t="str">
        <f>VLOOKUP(A23,ENERO!B24:D54,3,FALSE)</f>
        <v/>
      </c>
      <c r="D23" s="40">
        <v>28</v>
      </c>
      <c r="E23" s="72">
        <v>6</v>
      </c>
      <c r="F23" s="74">
        <v>7</v>
      </c>
      <c r="G23" s="74">
        <v>8</v>
      </c>
      <c r="H23" s="74">
        <v>9</v>
      </c>
      <c r="I23" s="74">
        <v>10</v>
      </c>
      <c r="J23" s="74">
        <v>11</v>
      </c>
      <c r="K23" s="74">
        <v>12</v>
      </c>
      <c r="L23" s="58" t="str">
        <f ca="1">VLOOKUP(Calendario!D23,Resumen!$Q$15:$R$67,2,FALSE)</f>
        <v>00,00</v>
      </c>
      <c r="M23" s="40">
        <v>32</v>
      </c>
      <c r="N23" s="72">
        <v>3</v>
      </c>
      <c r="O23" s="74">
        <v>4</v>
      </c>
      <c r="P23" s="74">
        <v>5</v>
      </c>
      <c r="Q23" s="74">
        <v>6</v>
      </c>
      <c r="R23" s="74">
        <v>7</v>
      </c>
      <c r="S23" s="74">
        <v>8</v>
      </c>
      <c r="T23" s="74">
        <v>9</v>
      </c>
      <c r="U23" s="58" t="str">
        <f ca="1">VLOOKUP(Calendario!M23,Resumen!$Q$15:$R$67,2,FALSE)</f>
        <v>00,00</v>
      </c>
      <c r="V23" s="40">
        <v>37</v>
      </c>
      <c r="W23" s="72">
        <v>7</v>
      </c>
      <c r="X23" s="74">
        <v>8</v>
      </c>
      <c r="Y23" s="74">
        <v>9</v>
      </c>
      <c r="Z23" s="74">
        <v>10</v>
      </c>
      <c r="AA23" s="74">
        <v>11</v>
      </c>
      <c r="AB23" s="74">
        <v>12</v>
      </c>
      <c r="AC23" s="74">
        <v>13</v>
      </c>
      <c r="AD23" s="58" t="str">
        <f ca="1">VLOOKUP(Calendario!V23,Resumen!$Q$15:$R$67,2,FALSE)</f>
        <v>00,00</v>
      </c>
    </row>
    <row r="24" spans="1:30" ht="17.25" x14ac:dyDescent="0.25">
      <c r="A24" s="39">
        <v>43854</v>
      </c>
      <c r="B24" s="38">
        <v>24</v>
      </c>
      <c r="C24" t="str">
        <f>VLOOKUP(A24,ENERO!B25:D55,3,FALSE)</f>
        <v/>
      </c>
      <c r="D24" s="40">
        <v>29</v>
      </c>
      <c r="E24" s="72">
        <v>13</v>
      </c>
      <c r="F24" s="74">
        <v>14</v>
      </c>
      <c r="G24" s="74">
        <v>15</v>
      </c>
      <c r="H24" s="74">
        <v>16</v>
      </c>
      <c r="I24" s="74">
        <v>17</v>
      </c>
      <c r="J24" s="74">
        <v>18</v>
      </c>
      <c r="K24" s="74">
        <v>19</v>
      </c>
      <c r="L24" s="58" t="str">
        <f ca="1">VLOOKUP(Calendario!D24,Resumen!$Q$15:$R$67,2,FALSE)</f>
        <v>00,00</v>
      </c>
      <c r="M24" s="40">
        <v>33</v>
      </c>
      <c r="N24" s="72">
        <v>10</v>
      </c>
      <c r="O24" s="74">
        <v>11</v>
      </c>
      <c r="P24" s="74">
        <v>12</v>
      </c>
      <c r="Q24" s="74">
        <v>13</v>
      </c>
      <c r="R24" s="74">
        <v>14</v>
      </c>
      <c r="S24" s="74">
        <v>15</v>
      </c>
      <c r="T24" s="74">
        <v>16</v>
      </c>
      <c r="U24" s="58" t="str">
        <f ca="1">VLOOKUP(Calendario!M24,Resumen!$Q$15:$R$67,2,FALSE)</f>
        <v>00,00</v>
      </c>
      <c r="V24" s="40">
        <v>38</v>
      </c>
      <c r="W24" s="72">
        <v>14</v>
      </c>
      <c r="X24" s="74">
        <v>15</v>
      </c>
      <c r="Y24" s="74">
        <v>16</v>
      </c>
      <c r="Z24" s="74">
        <v>17</v>
      </c>
      <c r="AA24" s="74">
        <v>18</v>
      </c>
      <c r="AB24" s="74">
        <v>19</v>
      </c>
      <c r="AC24" s="74">
        <v>20</v>
      </c>
      <c r="AD24" s="58" t="str">
        <f ca="1">VLOOKUP(Calendario!V24,Resumen!$Q$15:$R$67,2,FALSE)</f>
        <v>00,00</v>
      </c>
    </row>
    <row r="25" spans="1:30" ht="17.25" x14ac:dyDescent="0.25">
      <c r="A25" s="39">
        <v>43855</v>
      </c>
      <c r="B25" s="38">
        <v>25</v>
      </c>
      <c r="C25" t="str">
        <f>VLOOKUP(A25,ENERO!B26:D56,3,FALSE)</f>
        <v>Fin de semana</v>
      </c>
      <c r="D25" s="40">
        <v>30</v>
      </c>
      <c r="E25" s="72">
        <v>20</v>
      </c>
      <c r="F25" s="74">
        <v>21</v>
      </c>
      <c r="G25" s="74">
        <v>22</v>
      </c>
      <c r="H25" s="74">
        <v>23</v>
      </c>
      <c r="I25" s="74">
        <v>24</v>
      </c>
      <c r="J25" s="74">
        <v>25</v>
      </c>
      <c r="K25" s="74">
        <v>26</v>
      </c>
      <c r="L25" s="63" t="str">
        <f ca="1">VLOOKUP(Calendario!D25,Resumen!$Q$15:$R$67,2,FALSE)</f>
        <v>00,00</v>
      </c>
      <c r="M25" s="40">
        <v>34</v>
      </c>
      <c r="N25" s="72">
        <v>17</v>
      </c>
      <c r="O25" s="74">
        <v>18</v>
      </c>
      <c r="P25" s="74">
        <v>19</v>
      </c>
      <c r="Q25" s="74">
        <v>20</v>
      </c>
      <c r="R25" s="74">
        <v>21</v>
      </c>
      <c r="S25" s="74">
        <v>22</v>
      </c>
      <c r="T25" s="74">
        <v>23</v>
      </c>
      <c r="U25" s="58" t="str">
        <f ca="1">VLOOKUP(Calendario!M25,Resumen!$Q$15:$R$67,2,FALSE)</f>
        <v>00,00</v>
      </c>
      <c r="V25" s="40">
        <v>39</v>
      </c>
      <c r="W25" s="72">
        <v>21</v>
      </c>
      <c r="X25" s="74">
        <v>22</v>
      </c>
      <c r="Y25" s="74">
        <v>23</v>
      </c>
      <c r="Z25" s="74">
        <v>24</v>
      </c>
      <c r="AA25" s="74">
        <v>25</v>
      </c>
      <c r="AB25" s="74">
        <v>26</v>
      </c>
      <c r="AC25" s="74">
        <v>27</v>
      </c>
      <c r="AD25" s="63" t="str">
        <f ca="1">VLOOKUP(Calendario!V25,Resumen!$Q$15:$R$67,2,FALSE)</f>
        <v>00,00</v>
      </c>
    </row>
    <row r="26" spans="1:30" ht="17.25" x14ac:dyDescent="0.25">
      <c r="A26" s="39">
        <v>43856</v>
      </c>
      <c r="B26" s="38">
        <v>26</v>
      </c>
      <c r="C26" t="str">
        <f>VLOOKUP(A26,ENERO!B27:D57,3,FALSE)</f>
        <v>Fin de semana</v>
      </c>
      <c r="D26" s="40">
        <v>31</v>
      </c>
      <c r="E26" s="80">
        <v>27</v>
      </c>
      <c r="F26" s="82">
        <v>28</v>
      </c>
      <c r="G26" s="82">
        <v>29</v>
      </c>
      <c r="H26" s="82">
        <v>30</v>
      </c>
      <c r="I26" s="82">
        <v>31</v>
      </c>
      <c r="J26" s="82"/>
      <c r="K26" s="81"/>
      <c r="L26" s="67"/>
      <c r="M26" s="40">
        <v>35</v>
      </c>
      <c r="N26" s="72">
        <v>24</v>
      </c>
      <c r="O26" s="74">
        <v>25</v>
      </c>
      <c r="P26" s="74">
        <v>26</v>
      </c>
      <c r="Q26" s="74">
        <v>27</v>
      </c>
      <c r="R26" s="74">
        <v>28</v>
      </c>
      <c r="S26" s="74">
        <v>29</v>
      </c>
      <c r="T26" s="73">
        <v>30</v>
      </c>
      <c r="U26" s="63" t="str">
        <f ca="1">VLOOKUP(Calendario!M26,Resumen!$Q$15:$R$67,2,FALSE)</f>
        <v>00,00</v>
      </c>
      <c r="V26" s="40">
        <v>40</v>
      </c>
      <c r="W26" s="80">
        <v>28</v>
      </c>
      <c r="X26" s="82">
        <v>29</v>
      </c>
      <c r="Y26" s="82">
        <v>30</v>
      </c>
      <c r="Z26" s="82"/>
      <c r="AA26" s="82"/>
      <c r="AB26" s="82"/>
      <c r="AC26" s="81"/>
      <c r="AD26" s="67"/>
    </row>
    <row r="27" spans="1:30" ht="17.25" x14ac:dyDescent="0.25">
      <c r="A27" s="39">
        <v>43857</v>
      </c>
      <c r="B27" s="38">
        <v>27</v>
      </c>
      <c r="C27" t="str">
        <f>VLOOKUP(A27,ENERO!B28:D58,3,FALSE)</f>
        <v/>
      </c>
      <c r="M27" s="40">
        <v>36</v>
      </c>
      <c r="N27" s="80">
        <v>31</v>
      </c>
      <c r="O27" s="82"/>
      <c r="P27" s="82"/>
      <c r="Q27" s="82"/>
      <c r="R27" s="82"/>
      <c r="S27" s="82"/>
      <c r="T27" s="81"/>
      <c r="U27" s="27"/>
    </row>
    <row r="28" spans="1:30" ht="17.25" x14ac:dyDescent="0.25">
      <c r="A28" s="39">
        <v>43858</v>
      </c>
      <c r="B28" s="38">
        <v>28</v>
      </c>
      <c r="C28" t="str">
        <f>VLOOKUP(A28,ENERO!B29:D59,3,FALSE)</f>
        <v/>
      </c>
      <c r="V28" s="40"/>
      <c r="W28" s="67"/>
      <c r="X28" s="67"/>
      <c r="Y28" s="67"/>
      <c r="Z28" s="67"/>
      <c r="AA28" s="67"/>
      <c r="AB28" s="67"/>
      <c r="AC28" s="67"/>
      <c r="AD28" s="27"/>
    </row>
    <row r="29" spans="1:30" x14ac:dyDescent="0.25">
      <c r="A29" s="39">
        <v>43859</v>
      </c>
      <c r="B29" s="38">
        <v>29</v>
      </c>
      <c r="C29" t="str">
        <f>VLOOKUP(A29,ENERO!B30:D60,3,FALSE)</f>
        <v/>
      </c>
      <c r="E29" s="105" t="s">
        <v>95</v>
      </c>
      <c r="F29" s="105"/>
      <c r="G29" s="105"/>
      <c r="H29" s="105"/>
      <c r="I29" s="105"/>
      <c r="J29" s="105"/>
      <c r="K29" s="105"/>
      <c r="L29" s="38"/>
      <c r="M29" s="38"/>
      <c r="N29" s="105" t="s">
        <v>96</v>
      </c>
      <c r="O29" s="105"/>
      <c r="P29" s="105"/>
      <c r="Q29" s="105"/>
      <c r="R29" s="105"/>
      <c r="S29" s="105"/>
      <c r="T29" s="105"/>
      <c r="U29" s="38"/>
      <c r="V29" s="38"/>
      <c r="W29" s="105" t="s">
        <v>97</v>
      </c>
      <c r="X29" s="105"/>
      <c r="Y29" s="105"/>
      <c r="Z29" s="105"/>
      <c r="AA29" s="105"/>
      <c r="AB29" s="105"/>
      <c r="AC29" s="105"/>
    </row>
    <row r="30" spans="1:30" x14ac:dyDescent="0.25">
      <c r="A30" s="39">
        <v>43860</v>
      </c>
      <c r="B30" s="38">
        <v>30</v>
      </c>
      <c r="C30" t="str">
        <f>VLOOKUP(A30,ENERO!B31:D61,3,FALSE)</f>
        <v/>
      </c>
      <c r="E30" s="38" t="s">
        <v>72</v>
      </c>
      <c r="F30" s="38" t="s">
        <v>73</v>
      </c>
      <c r="G30" s="38" t="s">
        <v>74</v>
      </c>
      <c r="H30" s="38" t="s">
        <v>75</v>
      </c>
      <c r="I30" s="38" t="s">
        <v>76</v>
      </c>
      <c r="J30" s="38" t="s">
        <v>77</v>
      </c>
      <c r="K30" s="38" t="s">
        <v>78</v>
      </c>
      <c r="L30" s="41" t="s">
        <v>79</v>
      </c>
      <c r="M30" s="38"/>
      <c r="N30" s="38" t="s">
        <v>72</v>
      </c>
      <c r="O30" s="38" t="s">
        <v>73</v>
      </c>
      <c r="P30" s="38" t="s">
        <v>74</v>
      </c>
      <c r="Q30" s="38" t="s">
        <v>75</v>
      </c>
      <c r="R30" s="38" t="s">
        <v>76</v>
      </c>
      <c r="S30" s="38" t="s">
        <v>77</v>
      </c>
      <c r="T30" s="38" t="s">
        <v>78</v>
      </c>
      <c r="U30" s="41" t="s">
        <v>79</v>
      </c>
      <c r="V30" s="38"/>
      <c r="W30" s="38" t="s">
        <v>72</v>
      </c>
      <c r="X30" s="38" t="s">
        <v>73</v>
      </c>
      <c r="Y30" s="38" t="s">
        <v>74</v>
      </c>
      <c r="Z30" s="38" t="s">
        <v>75</v>
      </c>
      <c r="AA30" s="38" t="s">
        <v>76</v>
      </c>
      <c r="AB30" s="38" t="s">
        <v>77</v>
      </c>
      <c r="AC30" s="38" t="s">
        <v>78</v>
      </c>
      <c r="AD30" s="41" t="s">
        <v>79</v>
      </c>
    </row>
    <row r="31" spans="1:30" ht="17.25" x14ac:dyDescent="0.25">
      <c r="A31" s="39">
        <v>43861</v>
      </c>
      <c r="B31" s="38">
        <v>31</v>
      </c>
      <c r="C31" t="str">
        <f>VLOOKUP(A31,ENERO!B32:D62,3,FALSE)</f>
        <v/>
      </c>
      <c r="D31" s="42">
        <v>40</v>
      </c>
      <c r="E31" s="72"/>
      <c r="F31" s="74"/>
      <c r="G31" s="74"/>
      <c r="H31" s="74">
        <v>1</v>
      </c>
      <c r="I31" s="74">
        <v>2</v>
      </c>
      <c r="J31" s="74">
        <v>3</v>
      </c>
      <c r="K31" s="74">
        <v>4</v>
      </c>
      <c r="L31" s="58" t="str">
        <f ca="1">VLOOKUP(Calendario!D31,Resumen!$Q$15:$R$67,2,FALSE)</f>
        <v>00,00</v>
      </c>
      <c r="M31" s="40">
        <v>44</v>
      </c>
      <c r="N31" s="72"/>
      <c r="O31" s="74"/>
      <c r="P31" s="74"/>
      <c r="Q31" s="74"/>
      <c r="R31" s="74"/>
      <c r="S31" s="74"/>
      <c r="T31" s="74">
        <v>1</v>
      </c>
      <c r="U31" s="58" t="str">
        <f ca="1">VLOOKUP(Calendario!M31,Resumen!$Q$15:$R$67,2,FALSE)</f>
        <v>00,00</v>
      </c>
      <c r="V31" s="40">
        <v>49</v>
      </c>
      <c r="W31" s="72"/>
      <c r="X31" s="74">
        <v>1</v>
      </c>
      <c r="Y31" s="74">
        <v>2</v>
      </c>
      <c r="Z31" s="74">
        <v>3</v>
      </c>
      <c r="AA31" s="74">
        <v>4</v>
      </c>
      <c r="AB31" s="74">
        <v>5</v>
      </c>
      <c r="AC31" s="74">
        <v>6</v>
      </c>
      <c r="AD31" s="58" t="str">
        <f ca="1">VLOOKUP(Calendario!V31,Resumen!$Q$15:$R$67,2,FALSE)</f>
        <v>00,00</v>
      </c>
    </row>
    <row r="32" spans="1:30" ht="17.25" x14ac:dyDescent="0.25">
      <c r="A32" s="39">
        <v>43862</v>
      </c>
      <c r="B32" s="38">
        <v>1</v>
      </c>
      <c r="C32" t="str">
        <f>VLOOKUP(A32,FEBRERO!B2:D32,3,FALSE)</f>
        <v>Fin de semana</v>
      </c>
      <c r="D32" s="40">
        <v>41</v>
      </c>
      <c r="E32" s="72">
        <v>5</v>
      </c>
      <c r="F32" s="74">
        <v>6</v>
      </c>
      <c r="G32" s="74">
        <v>7</v>
      </c>
      <c r="H32" s="74">
        <v>8</v>
      </c>
      <c r="I32" s="74">
        <v>9</v>
      </c>
      <c r="J32" s="74">
        <v>10</v>
      </c>
      <c r="K32" s="74">
        <v>11</v>
      </c>
      <c r="L32" s="58" t="str">
        <f ca="1">VLOOKUP(Calendario!D32,Resumen!$Q$15:$R$67,2,FALSE)</f>
        <v>00,00</v>
      </c>
      <c r="M32" s="40">
        <v>45</v>
      </c>
      <c r="N32" s="72">
        <v>2</v>
      </c>
      <c r="O32" s="74">
        <v>3</v>
      </c>
      <c r="P32" s="74">
        <v>4</v>
      </c>
      <c r="Q32" s="74">
        <v>5</v>
      </c>
      <c r="R32" s="74">
        <v>6</v>
      </c>
      <c r="S32" s="74">
        <v>7</v>
      </c>
      <c r="T32" s="74">
        <v>8</v>
      </c>
      <c r="U32" s="58" t="str">
        <f ca="1">VLOOKUP(Calendario!M32,Resumen!$Q$15:$R$67,2,FALSE)</f>
        <v>00,00</v>
      </c>
      <c r="V32" s="40">
        <v>50</v>
      </c>
      <c r="W32" s="72">
        <v>7</v>
      </c>
      <c r="X32" s="74">
        <v>8</v>
      </c>
      <c r="Y32" s="74">
        <v>9</v>
      </c>
      <c r="Z32" s="74">
        <v>10</v>
      </c>
      <c r="AA32" s="74">
        <v>11</v>
      </c>
      <c r="AB32" s="74">
        <v>12</v>
      </c>
      <c r="AC32" s="74">
        <v>13</v>
      </c>
      <c r="AD32" s="58" t="str">
        <f ca="1">VLOOKUP(Calendario!V32,Resumen!$Q$15:$R$67,2,FALSE)</f>
        <v>00,00</v>
      </c>
    </row>
    <row r="33" spans="1:30" ht="17.25" x14ac:dyDescent="0.25">
      <c r="A33" s="39">
        <v>43863</v>
      </c>
      <c r="B33" s="38">
        <v>2</v>
      </c>
      <c r="C33" t="str">
        <f>VLOOKUP(A33,FEBRERO!B3:D33,3,FALSE)</f>
        <v>Fin de semana</v>
      </c>
      <c r="D33" s="40">
        <v>42</v>
      </c>
      <c r="E33" s="72">
        <v>12</v>
      </c>
      <c r="F33" s="74">
        <v>13</v>
      </c>
      <c r="G33" s="74">
        <v>14</v>
      </c>
      <c r="H33" s="74">
        <v>15</v>
      </c>
      <c r="I33" s="74">
        <v>16</v>
      </c>
      <c r="J33" s="74">
        <v>17</v>
      </c>
      <c r="K33" s="74">
        <v>18</v>
      </c>
      <c r="L33" s="58" t="str">
        <f ca="1">VLOOKUP(Calendario!D33,Resumen!$Q$15:$R$67,2,FALSE)</f>
        <v>00,00</v>
      </c>
      <c r="M33" s="40">
        <v>46</v>
      </c>
      <c r="N33" s="72">
        <v>9</v>
      </c>
      <c r="O33" s="74">
        <v>10</v>
      </c>
      <c r="P33" s="74">
        <v>11</v>
      </c>
      <c r="Q33" s="74">
        <v>12</v>
      </c>
      <c r="R33" s="74">
        <v>13</v>
      </c>
      <c r="S33" s="74">
        <v>14</v>
      </c>
      <c r="T33" s="74">
        <v>15</v>
      </c>
      <c r="U33" s="58" t="str">
        <f ca="1">VLOOKUP(Calendario!M33,Resumen!$Q$15:$R$67,2,FALSE)</f>
        <v>00,00</v>
      </c>
      <c r="V33" s="40">
        <v>51</v>
      </c>
      <c r="W33" s="72">
        <v>14</v>
      </c>
      <c r="X33" s="74">
        <v>15</v>
      </c>
      <c r="Y33" s="74">
        <v>16</v>
      </c>
      <c r="Z33" s="74">
        <v>17</v>
      </c>
      <c r="AA33" s="74">
        <v>18</v>
      </c>
      <c r="AB33" s="74">
        <v>19</v>
      </c>
      <c r="AC33" s="74">
        <v>20</v>
      </c>
      <c r="AD33" s="58" t="str">
        <f ca="1">VLOOKUP(Calendario!V33,Resumen!$Q$15:$R$67,2,FALSE)</f>
        <v>00,00</v>
      </c>
    </row>
    <row r="34" spans="1:30" ht="17.25" x14ac:dyDescent="0.25">
      <c r="A34" s="39">
        <v>43864</v>
      </c>
      <c r="B34" s="38">
        <v>3</v>
      </c>
      <c r="C34" t="str">
        <f>VLOOKUP(A34,FEBRERO!B4:D34,3,FALSE)</f>
        <v/>
      </c>
      <c r="D34" s="40">
        <v>43</v>
      </c>
      <c r="E34" s="72">
        <v>19</v>
      </c>
      <c r="F34" s="74">
        <v>20</v>
      </c>
      <c r="G34" s="74">
        <v>21</v>
      </c>
      <c r="H34" s="74">
        <v>22</v>
      </c>
      <c r="I34" s="74">
        <v>23</v>
      </c>
      <c r="J34" s="74">
        <v>24</v>
      </c>
      <c r="K34" s="74">
        <v>25</v>
      </c>
      <c r="L34" s="63" t="str">
        <f ca="1">VLOOKUP(Calendario!D34,Resumen!$Q$15:$R$67,2,FALSE)</f>
        <v>00,00</v>
      </c>
      <c r="M34" s="40">
        <v>47</v>
      </c>
      <c r="N34" s="72">
        <v>16</v>
      </c>
      <c r="O34" s="74">
        <v>17</v>
      </c>
      <c r="P34" s="74">
        <v>18</v>
      </c>
      <c r="Q34" s="74">
        <v>19</v>
      </c>
      <c r="R34" s="74">
        <v>20</v>
      </c>
      <c r="S34" s="74">
        <v>21</v>
      </c>
      <c r="T34" s="74">
        <v>22</v>
      </c>
      <c r="U34" s="58" t="str">
        <f ca="1">VLOOKUP(Calendario!M34,Resumen!$Q$15:$R$67,2,FALSE)</f>
        <v>00,00</v>
      </c>
      <c r="V34" s="40">
        <v>52</v>
      </c>
      <c r="W34" s="72">
        <v>21</v>
      </c>
      <c r="X34" s="74">
        <v>22</v>
      </c>
      <c r="Y34" s="74">
        <v>23</v>
      </c>
      <c r="Z34" s="74">
        <v>24</v>
      </c>
      <c r="AA34" s="74">
        <v>25</v>
      </c>
      <c r="AB34" s="74">
        <v>26</v>
      </c>
      <c r="AC34" s="74">
        <v>27</v>
      </c>
      <c r="AD34" s="58" t="str">
        <f ca="1">VLOOKUP(Calendario!V34,Resumen!$Q$15:$R$67,2,FALSE)</f>
        <v>00,00</v>
      </c>
    </row>
    <row r="35" spans="1:30" ht="17.25" x14ac:dyDescent="0.25">
      <c r="A35" s="39">
        <v>43865</v>
      </c>
      <c r="B35" s="38">
        <v>4</v>
      </c>
      <c r="C35" t="str">
        <f>VLOOKUP(A35,FEBRERO!B5:D35,3,FALSE)</f>
        <v/>
      </c>
      <c r="D35" s="40">
        <v>44</v>
      </c>
      <c r="E35" s="80">
        <v>26</v>
      </c>
      <c r="F35" s="82">
        <v>27</v>
      </c>
      <c r="G35" s="82">
        <v>28</v>
      </c>
      <c r="H35" s="82">
        <v>29</v>
      </c>
      <c r="I35" s="82">
        <v>30</v>
      </c>
      <c r="J35" s="82">
        <v>31</v>
      </c>
      <c r="K35" s="81"/>
      <c r="L35" s="67"/>
      <c r="M35" s="40">
        <v>48</v>
      </c>
      <c r="N35" s="72">
        <v>23</v>
      </c>
      <c r="O35" s="74">
        <v>24</v>
      </c>
      <c r="P35" s="74">
        <v>25</v>
      </c>
      <c r="Q35" s="74">
        <v>26</v>
      </c>
      <c r="R35" s="74">
        <v>27</v>
      </c>
      <c r="S35" s="74">
        <v>28</v>
      </c>
      <c r="T35" s="73">
        <v>29</v>
      </c>
      <c r="U35" s="63" t="str">
        <f ca="1">VLOOKUP(Calendario!M35,Resumen!$Q$15:$R$67,2,FALSE)</f>
        <v>00,00</v>
      </c>
      <c r="V35" s="40">
        <v>53</v>
      </c>
      <c r="W35" s="72">
        <v>28</v>
      </c>
      <c r="X35" s="74">
        <v>29</v>
      </c>
      <c r="Y35" s="74">
        <v>30</v>
      </c>
      <c r="Z35" s="74"/>
      <c r="AA35" s="74"/>
      <c r="AB35" s="74"/>
      <c r="AC35" s="74"/>
      <c r="AD35" s="63" t="str">
        <f ca="1">VLOOKUP(Calendario!V35,Resumen!$Q$15:$R$67,2,FALSE)</f>
        <v>00,00</v>
      </c>
    </row>
    <row r="36" spans="1:30" ht="17.25" x14ac:dyDescent="0.25">
      <c r="A36" s="39">
        <v>43866</v>
      </c>
      <c r="B36" s="38">
        <v>5</v>
      </c>
      <c r="C36" t="str">
        <f>VLOOKUP(A36,FEBRERO!B6:D36,3,FALSE)</f>
        <v/>
      </c>
      <c r="M36" s="40">
        <v>49</v>
      </c>
      <c r="N36" s="80">
        <v>30</v>
      </c>
      <c r="O36" s="75"/>
      <c r="P36" s="75"/>
      <c r="Q36" s="75"/>
      <c r="R36" s="75"/>
      <c r="S36" s="75"/>
      <c r="T36" s="83"/>
      <c r="U36" s="67"/>
    </row>
    <row r="37" spans="1:30" x14ac:dyDescent="0.25">
      <c r="A37" s="39">
        <v>43867</v>
      </c>
      <c r="B37" s="38">
        <v>6</v>
      </c>
      <c r="C37" t="str">
        <f>VLOOKUP(A37,FEBRERO!B7:D37,3,FALSE)</f>
        <v/>
      </c>
    </row>
    <row r="38" spans="1:30" x14ac:dyDescent="0.25">
      <c r="A38" s="39">
        <v>43868</v>
      </c>
      <c r="B38" s="38">
        <v>7</v>
      </c>
      <c r="C38" t="str">
        <f>VLOOKUP(A38,FEBRERO!B8:D38,3,FALSE)</f>
        <v/>
      </c>
    </row>
    <row r="39" spans="1:30" x14ac:dyDescent="0.25">
      <c r="A39" s="39">
        <v>43869</v>
      </c>
      <c r="B39" s="38">
        <v>8</v>
      </c>
      <c r="C39" t="str">
        <f>VLOOKUP(A39,FEBRERO!B9:D39,3,FALSE)</f>
        <v>Fin de semana</v>
      </c>
    </row>
    <row r="40" spans="1:30" x14ac:dyDescent="0.25">
      <c r="A40" s="39">
        <v>43870</v>
      </c>
      <c r="B40" s="38">
        <v>9</v>
      </c>
      <c r="C40" t="str">
        <f>VLOOKUP(A40,FEBRERO!B10:D40,3,FALSE)</f>
        <v>Fin de semana</v>
      </c>
    </row>
    <row r="41" spans="1:30" x14ac:dyDescent="0.25">
      <c r="A41" s="39">
        <v>43871</v>
      </c>
      <c r="B41" s="38">
        <v>10</v>
      </c>
      <c r="C41" t="str">
        <f>VLOOKUP(A41,FEBRERO!B11:D41,3,FALSE)</f>
        <v/>
      </c>
    </row>
    <row r="42" spans="1:30" x14ac:dyDescent="0.25">
      <c r="A42" s="39">
        <v>43872</v>
      </c>
      <c r="B42" s="38">
        <v>11</v>
      </c>
      <c r="C42" t="str">
        <f>VLOOKUP(A42,FEBRERO!B12:D42,3,FALSE)</f>
        <v/>
      </c>
    </row>
    <row r="43" spans="1:30" x14ac:dyDescent="0.25">
      <c r="A43" s="39">
        <v>43873</v>
      </c>
      <c r="B43" s="38">
        <v>12</v>
      </c>
      <c r="C43" t="str">
        <f>VLOOKUP(A43,FEBRERO!B13:D43,3,FALSE)</f>
        <v/>
      </c>
    </row>
    <row r="44" spans="1:30" x14ac:dyDescent="0.25">
      <c r="A44" s="39">
        <v>43874</v>
      </c>
      <c r="B44" s="38">
        <v>13</v>
      </c>
      <c r="C44" t="str">
        <f>VLOOKUP(A44,FEBRERO!B14:D44,3,FALSE)</f>
        <v/>
      </c>
    </row>
    <row r="45" spans="1:30" x14ac:dyDescent="0.25">
      <c r="A45" s="39">
        <v>43875</v>
      </c>
      <c r="B45" s="38">
        <v>14</v>
      </c>
      <c r="C45" t="str">
        <f>VLOOKUP(A45,FEBRERO!B15:D45,3,FALSE)</f>
        <v/>
      </c>
    </row>
    <row r="46" spans="1:30" x14ac:dyDescent="0.25">
      <c r="A46" s="39">
        <v>43876</v>
      </c>
      <c r="B46" s="38">
        <v>15</v>
      </c>
      <c r="C46" t="str">
        <f>VLOOKUP(A46,FEBRERO!B16:D46,3,FALSE)</f>
        <v>Fin de semana</v>
      </c>
    </row>
    <row r="47" spans="1:30" x14ac:dyDescent="0.25">
      <c r="A47" s="39">
        <v>43877</v>
      </c>
      <c r="B47" s="38">
        <v>16</v>
      </c>
      <c r="C47" t="str">
        <f>VLOOKUP(A47,FEBRERO!B17:D47,3,FALSE)</f>
        <v>Fin de semana</v>
      </c>
    </row>
    <row r="48" spans="1:30" x14ac:dyDescent="0.25">
      <c r="A48" s="39">
        <v>43878</v>
      </c>
      <c r="B48" s="38">
        <v>17</v>
      </c>
      <c r="C48" t="str">
        <f>VLOOKUP(A48,FEBRERO!B18:D48,3,FALSE)</f>
        <v/>
      </c>
    </row>
    <row r="49" spans="1:3" x14ac:dyDescent="0.25">
      <c r="A49" s="39">
        <v>43879</v>
      </c>
      <c r="B49" s="38">
        <v>18</v>
      </c>
      <c r="C49" t="str">
        <f>VLOOKUP(A49,FEBRERO!B19:D49,3,FALSE)</f>
        <v/>
      </c>
    </row>
    <row r="50" spans="1:3" x14ac:dyDescent="0.25">
      <c r="A50" s="39">
        <v>43880</v>
      </c>
      <c r="B50" s="38">
        <v>19</v>
      </c>
      <c r="C50" t="str">
        <f>VLOOKUP(A50,FEBRERO!B20:D50,3,FALSE)</f>
        <v/>
      </c>
    </row>
    <row r="51" spans="1:3" x14ac:dyDescent="0.25">
      <c r="A51" s="39">
        <v>43881</v>
      </c>
      <c r="B51" s="38">
        <v>20</v>
      </c>
      <c r="C51" t="str">
        <f>VLOOKUP(A51,FEBRERO!B21:D51,3,FALSE)</f>
        <v/>
      </c>
    </row>
    <row r="52" spans="1:3" x14ac:dyDescent="0.25">
      <c r="A52" s="39">
        <v>43882</v>
      </c>
      <c r="B52" s="38">
        <v>21</v>
      </c>
      <c r="C52" t="str">
        <f>VLOOKUP(A52,FEBRERO!B22:D52,3,FALSE)</f>
        <v/>
      </c>
    </row>
    <row r="53" spans="1:3" x14ac:dyDescent="0.25">
      <c r="A53" s="39">
        <v>43883</v>
      </c>
      <c r="B53" s="38">
        <v>22</v>
      </c>
      <c r="C53" t="str">
        <f>VLOOKUP(A53,FEBRERO!B23:D53,3,FALSE)</f>
        <v>Fin de semana</v>
      </c>
    </row>
    <row r="54" spans="1:3" x14ac:dyDescent="0.25">
      <c r="A54" s="39">
        <v>43884</v>
      </c>
      <c r="B54" s="38">
        <v>23</v>
      </c>
      <c r="C54" t="str">
        <f>VLOOKUP(A54,FEBRERO!B24:D54,3,FALSE)</f>
        <v>Fin de semana</v>
      </c>
    </row>
    <row r="55" spans="1:3" x14ac:dyDescent="0.25">
      <c r="A55" s="39">
        <v>43885</v>
      </c>
      <c r="B55" s="38">
        <v>24</v>
      </c>
      <c r="C55" t="str">
        <f>VLOOKUP(A55,FEBRERO!B25:D55,3,FALSE)</f>
        <v/>
      </c>
    </row>
    <row r="56" spans="1:3" x14ac:dyDescent="0.25">
      <c r="A56" s="39">
        <v>43886</v>
      </c>
      <c r="B56" s="38">
        <v>25</v>
      </c>
      <c r="C56" t="str">
        <f>VLOOKUP(A56,FEBRERO!B26:D56,3,FALSE)</f>
        <v/>
      </c>
    </row>
    <row r="57" spans="1:3" x14ac:dyDescent="0.25">
      <c r="A57" s="39">
        <v>43887</v>
      </c>
      <c r="B57" s="38">
        <v>26</v>
      </c>
      <c r="C57" t="str">
        <f>VLOOKUP(A57,FEBRERO!B27:D57,3,FALSE)</f>
        <v/>
      </c>
    </row>
    <row r="58" spans="1:3" x14ac:dyDescent="0.25">
      <c r="A58" s="39">
        <v>43888</v>
      </c>
      <c r="B58" s="38">
        <v>27</v>
      </c>
      <c r="C58" t="str">
        <f>VLOOKUP(A58,FEBRERO!B28:D58,3,FALSE)</f>
        <v/>
      </c>
    </row>
    <row r="59" spans="1:3" x14ac:dyDescent="0.25">
      <c r="A59" s="39">
        <v>43889</v>
      </c>
      <c r="B59" s="38">
        <v>28</v>
      </c>
      <c r="C59" t="str">
        <f>VLOOKUP(A59,FEBRERO!B29:D59,3,FALSE)</f>
        <v/>
      </c>
    </row>
    <row r="60" spans="1:3" x14ac:dyDescent="0.25">
      <c r="A60" s="39">
        <v>43890</v>
      </c>
      <c r="B60" s="38">
        <v>29</v>
      </c>
    </row>
    <row r="61" spans="1:3" x14ac:dyDescent="0.25">
      <c r="A61" s="39">
        <v>43891</v>
      </c>
      <c r="B61" s="38">
        <v>1</v>
      </c>
      <c r="C61" t="str">
        <f>VLOOKUP(A61,MARZO!B2:D32,3,FALSE)</f>
        <v>Fin de semana</v>
      </c>
    </row>
    <row r="62" spans="1:3" x14ac:dyDescent="0.25">
      <c r="A62" s="39">
        <v>43892</v>
      </c>
      <c r="B62" s="38">
        <v>2</v>
      </c>
      <c r="C62" t="str">
        <f>VLOOKUP(A62,MARZO!B3:D33,3,FALSE)</f>
        <v/>
      </c>
    </row>
    <row r="63" spans="1:3" x14ac:dyDescent="0.25">
      <c r="A63" s="39">
        <v>43893</v>
      </c>
      <c r="B63" s="38">
        <v>3</v>
      </c>
      <c r="C63" t="str">
        <f>VLOOKUP(A63,MARZO!B4:D34,3,FALSE)</f>
        <v/>
      </c>
    </row>
    <row r="64" spans="1:3" x14ac:dyDescent="0.25">
      <c r="A64" s="39">
        <v>43894</v>
      </c>
      <c r="B64" s="38">
        <v>4</v>
      </c>
      <c r="C64" t="str">
        <f>VLOOKUP(A64,MARZO!B5:D35,3,FALSE)</f>
        <v/>
      </c>
    </row>
    <row r="65" spans="1:3" x14ac:dyDescent="0.25">
      <c r="A65" s="39">
        <v>43895</v>
      </c>
      <c r="B65" s="38">
        <v>5</v>
      </c>
      <c r="C65" t="str">
        <f>VLOOKUP(A65,MARZO!B6:D36,3,FALSE)</f>
        <v/>
      </c>
    </row>
    <row r="66" spans="1:3" x14ac:dyDescent="0.25">
      <c r="A66" s="39">
        <v>43896</v>
      </c>
      <c r="B66" s="38">
        <v>6</v>
      </c>
      <c r="C66" t="str">
        <f>VLOOKUP(A66,MARZO!B7:D37,3,FALSE)</f>
        <v/>
      </c>
    </row>
    <row r="67" spans="1:3" x14ac:dyDescent="0.25">
      <c r="A67" s="39">
        <v>43897</v>
      </c>
      <c r="B67" s="38">
        <v>7</v>
      </c>
      <c r="C67" t="str">
        <f>VLOOKUP(A67,MARZO!B8:D38,3,FALSE)</f>
        <v>Fin de semana</v>
      </c>
    </row>
    <row r="68" spans="1:3" x14ac:dyDescent="0.25">
      <c r="A68" s="39">
        <v>43898</v>
      </c>
      <c r="B68" s="38">
        <v>8</v>
      </c>
      <c r="C68" t="str">
        <f>VLOOKUP(A68,MARZO!B9:D39,3,FALSE)</f>
        <v>Fin de semana</v>
      </c>
    </row>
    <row r="69" spans="1:3" x14ac:dyDescent="0.25">
      <c r="A69" s="39">
        <v>43899</v>
      </c>
      <c r="B69" s="38">
        <v>9</v>
      </c>
      <c r="C69" t="str">
        <f>VLOOKUP(A69,MARZO!B10:D40,3,FALSE)</f>
        <v/>
      </c>
    </row>
    <row r="70" spans="1:3" x14ac:dyDescent="0.25">
      <c r="A70" s="39">
        <v>43900</v>
      </c>
      <c r="B70" s="38">
        <v>10</v>
      </c>
      <c r="C70" t="str">
        <f>VLOOKUP(A70,MARZO!B11:D41,3,FALSE)</f>
        <v/>
      </c>
    </row>
    <row r="71" spans="1:3" x14ac:dyDescent="0.25">
      <c r="A71" s="39">
        <v>43901</v>
      </c>
      <c r="B71" s="38">
        <v>11</v>
      </c>
      <c r="C71" t="str">
        <f>VLOOKUP(A71,MARZO!B12:D42,3,FALSE)</f>
        <v/>
      </c>
    </row>
    <row r="72" spans="1:3" x14ac:dyDescent="0.25">
      <c r="A72" s="39">
        <v>43902</v>
      </c>
      <c r="B72" s="38">
        <v>12</v>
      </c>
      <c r="C72" t="str">
        <f>VLOOKUP(A72,MARZO!B13:D43,3,FALSE)</f>
        <v/>
      </c>
    </row>
    <row r="73" spans="1:3" x14ac:dyDescent="0.25">
      <c r="A73" s="39">
        <v>43903</v>
      </c>
      <c r="B73" s="38">
        <v>13</v>
      </c>
      <c r="C73" t="str">
        <f>VLOOKUP(A73,MARZO!B14:D44,3,FALSE)</f>
        <v/>
      </c>
    </row>
    <row r="74" spans="1:3" x14ac:dyDescent="0.25">
      <c r="A74" s="39">
        <v>43904</v>
      </c>
      <c r="B74" s="38">
        <v>14</v>
      </c>
      <c r="C74" t="str">
        <f>VLOOKUP(A74,MARZO!B15:D45,3,FALSE)</f>
        <v>Fin de semana</v>
      </c>
    </row>
    <row r="75" spans="1:3" x14ac:dyDescent="0.25">
      <c r="A75" s="39">
        <v>43905</v>
      </c>
      <c r="B75" s="38">
        <v>15</v>
      </c>
      <c r="C75" t="str">
        <f>VLOOKUP(A75,MARZO!B16:D46,3,FALSE)</f>
        <v>Fin de semana</v>
      </c>
    </row>
    <row r="76" spans="1:3" x14ac:dyDescent="0.25">
      <c r="A76" s="39">
        <v>43906</v>
      </c>
      <c r="B76" s="38">
        <v>16</v>
      </c>
      <c r="C76" t="str">
        <f>VLOOKUP(A76,MARZO!B17:D47,3,FALSE)</f>
        <v/>
      </c>
    </row>
    <row r="77" spans="1:3" x14ac:dyDescent="0.25">
      <c r="A77" s="39">
        <v>43907</v>
      </c>
      <c r="B77" s="38">
        <v>17</v>
      </c>
      <c r="C77" t="str">
        <f>VLOOKUP(A77,MARZO!B18:D48,3,FALSE)</f>
        <v/>
      </c>
    </row>
    <row r="78" spans="1:3" x14ac:dyDescent="0.25">
      <c r="A78" s="39">
        <v>43908</v>
      </c>
      <c r="B78" s="38">
        <v>18</v>
      </c>
      <c r="C78" t="str">
        <f>VLOOKUP(A78,MARZO!B19:D49,3,FALSE)</f>
        <v/>
      </c>
    </row>
    <row r="79" spans="1:3" x14ac:dyDescent="0.25">
      <c r="A79" s="39">
        <v>43909</v>
      </c>
      <c r="B79" s="38">
        <v>19</v>
      </c>
      <c r="C79" t="str">
        <f>VLOOKUP(A79,MARZO!B20:D50,3,FALSE)</f>
        <v/>
      </c>
    </row>
    <row r="80" spans="1:3" x14ac:dyDescent="0.25">
      <c r="A80" s="39">
        <v>43910</v>
      </c>
      <c r="B80" s="38">
        <v>20</v>
      </c>
      <c r="C80" t="str">
        <f>VLOOKUP(A80,MARZO!B21:D51,3,FALSE)</f>
        <v/>
      </c>
    </row>
    <row r="81" spans="1:3" x14ac:dyDescent="0.25">
      <c r="A81" s="39">
        <v>43911</v>
      </c>
      <c r="B81" s="38">
        <v>21</v>
      </c>
      <c r="C81" t="str">
        <f>VLOOKUP(A81,MARZO!B22:D52,3,FALSE)</f>
        <v>Fin de semana</v>
      </c>
    </row>
    <row r="82" spans="1:3" x14ac:dyDescent="0.25">
      <c r="A82" s="39">
        <v>43912</v>
      </c>
      <c r="B82" s="38">
        <v>22</v>
      </c>
      <c r="C82" t="str">
        <f>VLOOKUP(A82,MARZO!B23:D53,3,FALSE)</f>
        <v>Fin de semana</v>
      </c>
    </row>
    <row r="83" spans="1:3" x14ac:dyDescent="0.25">
      <c r="A83" s="39">
        <v>43913</v>
      </c>
      <c r="B83" s="38">
        <v>23</v>
      </c>
      <c r="C83" t="str">
        <f>VLOOKUP(A83,MARZO!B24:D54,3,FALSE)</f>
        <v/>
      </c>
    </row>
    <row r="84" spans="1:3" x14ac:dyDescent="0.25">
      <c r="A84" s="39">
        <v>43914</v>
      </c>
      <c r="B84" s="38">
        <v>24</v>
      </c>
      <c r="C84" t="str">
        <f>VLOOKUP(A84,MARZO!B25:D55,3,FALSE)</f>
        <v/>
      </c>
    </row>
    <row r="85" spans="1:3" x14ac:dyDescent="0.25">
      <c r="A85" s="39">
        <v>43915</v>
      </c>
      <c r="B85" s="38">
        <v>25</v>
      </c>
      <c r="C85" t="str">
        <f>VLOOKUP(A85,MARZO!B26:D56,3,FALSE)</f>
        <v/>
      </c>
    </row>
    <row r="86" spans="1:3" x14ac:dyDescent="0.25">
      <c r="A86" s="39">
        <v>43916</v>
      </c>
      <c r="B86" s="38">
        <v>26</v>
      </c>
      <c r="C86" t="str">
        <f>VLOOKUP(A86,MARZO!B27:D57,3,FALSE)</f>
        <v/>
      </c>
    </row>
    <row r="87" spans="1:3" x14ac:dyDescent="0.25">
      <c r="A87" s="39">
        <v>43917</v>
      </c>
      <c r="B87" s="38">
        <v>27</v>
      </c>
      <c r="C87" t="str">
        <f>VLOOKUP(A87,MARZO!B28:D58,3,FALSE)</f>
        <v/>
      </c>
    </row>
    <row r="88" spans="1:3" x14ac:dyDescent="0.25">
      <c r="A88" s="39">
        <v>43918</v>
      </c>
      <c r="B88" s="38">
        <v>28</v>
      </c>
      <c r="C88" t="str">
        <f>VLOOKUP(A88,MARZO!B29:D59,3,FALSE)</f>
        <v>Fin de semana</v>
      </c>
    </row>
    <row r="89" spans="1:3" x14ac:dyDescent="0.25">
      <c r="A89" s="39">
        <v>43919</v>
      </c>
      <c r="B89" s="38">
        <v>29</v>
      </c>
      <c r="C89" t="str">
        <f>VLOOKUP(A89,MARZO!B30:D60,3,FALSE)</f>
        <v>Fin de semana</v>
      </c>
    </row>
    <row r="90" spans="1:3" x14ac:dyDescent="0.25">
      <c r="A90" s="39">
        <v>43920</v>
      </c>
      <c r="B90" s="38">
        <v>30</v>
      </c>
      <c r="C90">
        <f>VLOOKUP(A90,MARZO!B31:D61,3,FALSE)</f>
        <v>0</v>
      </c>
    </row>
    <row r="91" spans="1:3" x14ac:dyDescent="0.25">
      <c r="A91" s="39">
        <v>43921</v>
      </c>
      <c r="B91" s="38">
        <v>31</v>
      </c>
      <c r="C91" t="str">
        <f>VLOOKUP(A91,MARZO!B32:D62,3,FALSE)</f>
        <v/>
      </c>
    </row>
    <row r="92" spans="1:3" x14ac:dyDescent="0.25">
      <c r="A92" s="39">
        <v>43922</v>
      </c>
      <c r="B92" s="38">
        <v>1</v>
      </c>
      <c r="C92" t="str">
        <f>VLOOKUP(A92,ABRIL!B2:D32,3,FALSE)</f>
        <v/>
      </c>
    </row>
    <row r="93" spans="1:3" x14ac:dyDescent="0.25">
      <c r="A93" s="39">
        <v>43923</v>
      </c>
      <c r="B93" s="38">
        <v>2</v>
      </c>
      <c r="C93" t="str">
        <f>VLOOKUP(A93,ABRIL!B3:D33,3,FALSE)</f>
        <v/>
      </c>
    </row>
    <row r="94" spans="1:3" x14ac:dyDescent="0.25">
      <c r="A94" s="39">
        <v>43924</v>
      </c>
      <c r="B94" s="38">
        <v>3</v>
      </c>
      <c r="C94" t="str">
        <f>VLOOKUP(A94,ABRIL!B4:D34,3,FALSE)</f>
        <v/>
      </c>
    </row>
    <row r="95" spans="1:3" x14ac:dyDescent="0.25">
      <c r="A95" s="39">
        <v>43925</v>
      </c>
      <c r="B95" s="38">
        <v>4</v>
      </c>
      <c r="C95" t="str">
        <f>VLOOKUP(A95,ABRIL!B5:D35,3,FALSE)</f>
        <v>Fin de semana</v>
      </c>
    </row>
    <row r="96" spans="1:3" x14ac:dyDescent="0.25">
      <c r="A96" s="39">
        <v>43926</v>
      </c>
      <c r="B96" s="38">
        <v>5</v>
      </c>
      <c r="C96" t="str">
        <f>VLOOKUP(A96,ABRIL!B6:D36,3,FALSE)</f>
        <v>Fin de semana</v>
      </c>
    </row>
    <row r="97" spans="1:3" x14ac:dyDescent="0.25">
      <c r="A97" s="39">
        <v>43927</v>
      </c>
      <c r="B97" s="38">
        <v>6</v>
      </c>
      <c r="C97" t="str">
        <f>VLOOKUP(A97,ABRIL!B7:D37,3,FALSE)</f>
        <v/>
      </c>
    </row>
    <row r="98" spans="1:3" x14ac:dyDescent="0.25">
      <c r="A98" s="39">
        <v>43928</v>
      </c>
      <c r="B98" s="38">
        <v>7</v>
      </c>
      <c r="C98" t="str">
        <f>VLOOKUP(A98,ABRIL!B8:D38,3,FALSE)</f>
        <v/>
      </c>
    </row>
    <row r="99" spans="1:3" x14ac:dyDescent="0.25">
      <c r="A99" s="39">
        <v>43929</v>
      </c>
      <c r="B99" s="38">
        <v>8</v>
      </c>
      <c r="C99" t="str">
        <f>VLOOKUP(A99,ABRIL!B9:D39,3,FALSE)</f>
        <v/>
      </c>
    </row>
    <row r="100" spans="1:3" x14ac:dyDescent="0.25">
      <c r="A100" s="39">
        <v>43930</v>
      </c>
      <c r="B100" s="38">
        <v>9</v>
      </c>
      <c r="C100" t="str">
        <f>VLOOKUP(A100,ABRIL!B10:D40,3,FALSE)</f>
        <v/>
      </c>
    </row>
    <row r="101" spans="1:3" x14ac:dyDescent="0.25">
      <c r="A101" s="39">
        <v>43931</v>
      </c>
      <c r="B101" s="38">
        <v>10</v>
      </c>
      <c r="C101" t="str">
        <f>VLOOKUP(A101,ABRIL!B11:D41,3,FALSE)</f>
        <v>Festivo</v>
      </c>
    </row>
    <row r="102" spans="1:3" x14ac:dyDescent="0.25">
      <c r="A102" s="39">
        <v>43932</v>
      </c>
      <c r="B102" s="38">
        <v>11</v>
      </c>
      <c r="C102" t="str">
        <f>VLOOKUP(A102,ABRIL!B12:D42,3,FALSE)</f>
        <v>Fin de semana</v>
      </c>
    </row>
    <row r="103" spans="1:3" x14ac:dyDescent="0.25">
      <c r="A103" s="39">
        <v>43933</v>
      </c>
      <c r="B103" s="38">
        <v>12</v>
      </c>
      <c r="C103" t="str">
        <f>VLOOKUP(A103,ABRIL!B13:D43,3,FALSE)</f>
        <v>Fin de semana</v>
      </c>
    </row>
    <row r="104" spans="1:3" x14ac:dyDescent="0.25">
      <c r="A104" s="39">
        <v>43934</v>
      </c>
      <c r="B104" s="38">
        <v>13</v>
      </c>
      <c r="C104" t="str">
        <f>VLOOKUP(A104,ABRIL!B14:D44,3,FALSE)</f>
        <v/>
      </c>
    </row>
    <row r="105" spans="1:3" x14ac:dyDescent="0.25">
      <c r="A105" s="39">
        <v>43935</v>
      </c>
      <c r="B105" s="38">
        <v>14</v>
      </c>
      <c r="C105" t="str">
        <f>VLOOKUP(A105,ABRIL!B15:D45,3,FALSE)</f>
        <v/>
      </c>
    </row>
    <row r="106" spans="1:3" x14ac:dyDescent="0.25">
      <c r="A106" s="39">
        <v>43936</v>
      </c>
      <c r="B106" s="38">
        <v>15</v>
      </c>
      <c r="C106" t="str">
        <f>VLOOKUP(A106,ABRIL!B16:D46,3,FALSE)</f>
        <v/>
      </c>
    </row>
    <row r="107" spans="1:3" x14ac:dyDescent="0.25">
      <c r="A107" s="39">
        <v>43937</v>
      </c>
      <c r="B107" s="38">
        <v>16</v>
      </c>
      <c r="C107" t="str">
        <f>VLOOKUP(A107,ABRIL!B17:D47,3,FALSE)</f>
        <v/>
      </c>
    </row>
    <row r="108" spans="1:3" x14ac:dyDescent="0.25">
      <c r="A108" s="39">
        <v>43938</v>
      </c>
      <c r="B108" s="38">
        <v>17</v>
      </c>
      <c r="C108" t="str">
        <f>VLOOKUP(A108,ABRIL!B18:D48,3,FALSE)</f>
        <v/>
      </c>
    </row>
    <row r="109" spans="1:3" x14ac:dyDescent="0.25">
      <c r="A109" s="39">
        <v>43939</v>
      </c>
      <c r="B109" s="38">
        <v>18</v>
      </c>
      <c r="C109" t="str">
        <f>VLOOKUP(A109,ABRIL!B19:D49,3,FALSE)</f>
        <v>Fin de semana</v>
      </c>
    </row>
    <row r="110" spans="1:3" x14ac:dyDescent="0.25">
      <c r="A110" s="39">
        <v>43940</v>
      </c>
      <c r="B110" s="38">
        <v>19</v>
      </c>
      <c r="C110" t="str">
        <f>VLOOKUP(A110,ABRIL!B20:D50,3,FALSE)</f>
        <v>Fin de semana</v>
      </c>
    </row>
    <row r="111" spans="1:3" x14ac:dyDescent="0.25">
      <c r="A111" s="39">
        <v>43941</v>
      </c>
      <c r="B111" s="38">
        <v>20</v>
      </c>
      <c r="C111" t="str">
        <f>VLOOKUP(A111,ABRIL!B21:D51,3,FALSE)</f>
        <v/>
      </c>
    </row>
    <row r="112" spans="1:3" x14ac:dyDescent="0.25">
      <c r="A112" s="39">
        <v>43942</v>
      </c>
      <c r="B112" s="38">
        <v>21</v>
      </c>
      <c r="C112" t="str">
        <f>VLOOKUP(A112,ABRIL!B22:D52,3,FALSE)</f>
        <v/>
      </c>
    </row>
    <row r="113" spans="1:3" x14ac:dyDescent="0.25">
      <c r="A113" s="39">
        <v>43943</v>
      </c>
      <c r="B113" s="38">
        <v>22</v>
      </c>
      <c r="C113" t="str">
        <f>VLOOKUP(A113,ABRIL!B23:D53,3,FALSE)</f>
        <v/>
      </c>
    </row>
    <row r="114" spans="1:3" x14ac:dyDescent="0.25">
      <c r="A114" s="39">
        <v>43944</v>
      </c>
      <c r="B114" s="38">
        <v>23</v>
      </c>
      <c r="C114" t="str">
        <f>VLOOKUP(A114,ABRIL!B24:D54,3,FALSE)</f>
        <v/>
      </c>
    </row>
    <row r="115" spans="1:3" x14ac:dyDescent="0.25">
      <c r="A115" s="39">
        <v>43945</v>
      </c>
      <c r="B115" s="38">
        <v>24</v>
      </c>
      <c r="C115" t="str">
        <f>VLOOKUP(A115,ABRIL!B25:D55,3,FALSE)</f>
        <v/>
      </c>
    </row>
    <row r="116" spans="1:3" x14ac:dyDescent="0.25">
      <c r="A116" s="39">
        <v>43946</v>
      </c>
      <c r="B116" s="38">
        <v>25</v>
      </c>
      <c r="C116" t="str">
        <f>VLOOKUP(A116,ABRIL!B26:D56,3,FALSE)</f>
        <v>Fin de semana</v>
      </c>
    </row>
    <row r="117" spans="1:3" x14ac:dyDescent="0.25">
      <c r="A117" s="39">
        <v>43947</v>
      </c>
      <c r="B117" s="38">
        <v>26</v>
      </c>
      <c r="C117" t="str">
        <f>VLOOKUP(A117,ABRIL!B27:D57,3,FALSE)</f>
        <v>Fin de semana</v>
      </c>
    </row>
    <row r="118" spans="1:3" x14ac:dyDescent="0.25">
      <c r="A118" s="39">
        <v>43948</v>
      </c>
      <c r="B118" s="38">
        <v>27</v>
      </c>
      <c r="C118" t="str">
        <f>VLOOKUP(A118,ABRIL!B28:D58,3,FALSE)</f>
        <v/>
      </c>
    </row>
    <row r="119" spans="1:3" x14ac:dyDescent="0.25">
      <c r="A119" s="39">
        <v>43949</v>
      </c>
      <c r="B119" s="38">
        <v>28</v>
      </c>
      <c r="C119" t="str">
        <f>VLOOKUP(A119,ABRIL!B29:D59,3,FALSE)</f>
        <v/>
      </c>
    </row>
    <row r="120" spans="1:3" x14ac:dyDescent="0.25">
      <c r="A120" s="39">
        <v>43950</v>
      </c>
      <c r="B120" s="38">
        <v>29</v>
      </c>
      <c r="C120" t="str">
        <f>VLOOKUP(A120,ABRIL!B30:D60,3,FALSE)</f>
        <v/>
      </c>
    </row>
    <row r="121" spans="1:3" x14ac:dyDescent="0.25">
      <c r="A121" s="39">
        <v>43951</v>
      </c>
      <c r="B121" s="38">
        <v>30</v>
      </c>
      <c r="C121" t="str">
        <f>VLOOKUP(A121,ABRIL!B31:D61,3,FALSE)</f>
        <v/>
      </c>
    </row>
    <row r="122" spans="1:3" x14ac:dyDescent="0.25">
      <c r="A122" s="39">
        <v>43952</v>
      </c>
      <c r="B122" s="38">
        <v>1</v>
      </c>
      <c r="C122" t="str">
        <f>VLOOKUP(A122,MAYO!B2:D32,3,FALSE)</f>
        <v>Festivo</v>
      </c>
    </row>
    <row r="123" spans="1:3" x14ac:dyDescent="0.25">
      <c r="A123" s="39">
        <v>43953</v>
      </c>
      <c r="B123" s="38">
        <v>2</v>
      </c>
      <c r="C123" t="str">
        <f>VLOOKUP(A123,MAYO!B3:D33,3,FALSE)</f>
        <v>Fin de semana</v>
      </c>
    </row>
    <row r="124" spans="1:3" x14ac:dyDescent="0.25">
      <c r="A124" s="39">
        <v>43954</v>
      </c>
      <c r="B124" s="38">
        <v>3</v>
      </c>
      <c r="C124" t="str">
        <f>VLOOKUP(A124,MAYO!B4:D34,3,FALSE)</f>
        <v>Fin de semana</v>
      </c>
    </row>
    <row r="125" spans="1:3" x14ac:dyDescent="0.25">
      <c r="A125" s="39">
        <v>43955</v>
      </c>
      <c r="B125" s="38">
        <v>4</v>
      </c>
      <c r="C125" t="str">
        <f>VLOOKUP(A125,MAYO!B5:D35,3,FALSE)</f>
        <v/>
      </c>
    </row>
    <row r="126" spans="1:3" x14ac:dyDescent="0.25">
      <c r="A126" s="39">
        <v>43956</v>
      </c>
      <c r="B126" s="38">
        <v>5</v>
      </c>
      <c r="C126" t="str">
        <f>VLOOKUP(A126,MAYO!B6:D36,3,FALSE)</f>
        <v/>
      </c>
    </row>
    <row r="127" spans="1:3" x14ac:dyDescent="0.25">
      <c r="A127" s="39">
        <v>43957</v>
      </c>
      <c r="B127" s="38">
        <v>6</v>
      </c>
      <c r="C127" t="str">
        <f>VLOOKUP(A127,MAYO!B7:D37,3,FALSE)</f>
        <v/>
      </c>
    </row>
    <row r="128" spans="1:3" x14ac:dyDescent="0.25">
      <c r="A128" s="39">
        <v>43958</v>
      </c>
      <c r="B128" s="38">
        <v>7</v>
      </c>
      <c r="C128" t="str">
        <f>VLOOKUP(A128,MAYO!B8:D38,3,FALSE)</f>
        <v/>
      </c>
    </row>
    <row r="129" spans="1:3" x14ac:dyDescent="0.25">
      <c r="A129" s="39">
        <v>43959</v>
      </c>
      <c r="B129" s="38">
        <v>8</v>
      </c>
      <c r="C129" t="str">
        <f>VLOOKUP(A129,MAYO!B9:D39,3,FALSE)</f>
        <v/>
      </c>
    </row>
    <row r="130" spans="1:3" x14ac:dyDescent="0.25">
      <c r="A130" s="39">
        <v>43960</v>
      </c>
      <c r="B130" s="38">
        <v>9</v>
      </c>
      <c r="C130" t="str">
        <f>VLOOKUP(A130,MAYO!B10:D40,3,FALSE)</f>
        <v>Fin de semana</v>
      </c>
    </row>
    <row r="131" spans="1:3" x14ac:dyDescent="0.25">
      <c r="A131" s="39">
        <v>43961</v>
      </c>
      <c r="B131" s="38">
        <v>10</v>
      </c>
      <c r="C131" t="str">
        <f>VLOOKUP(A131,MAYO!B11:D41,3,FALSE)</f>
        <v>Fin de semana</v>
      </c>
    </row>
    <row r="132" spans="1:3" x14ac:dyDescent="0.25">
      <c r="A132" s="39">
        <v>43962</v>
      </c>
      <c r="B132" s="38">
        <v>11</v>
      </c>
      <c r="C132" t="str">
        <f>VLOOKUP(A132,MAYO!B12:D42,3,FALSE)</f>
        <v/>
      </c>
    </row>
    <row r="133" spans="1:3" x14ac:dyDescent="0.25">
      <c r="A133" s="39">
        <v>43963</v>
      </c>
      <c r="B133" s="38">
        <v>12</v>
      </c>
      <c r="C133" t="str">
        <f>VLOOKUP(A133,MAYO!B13:D43,3,FALSE)</f>
        <v/>
      </c>
    </row>
    <row r="134" spans="1:3" x14ac:dyDescent="0.25">
      <c r="A134" s="39">
        <v>43964</v>
      </c>
      <c r="B134" s="38">
        <v>13</v>
      </c>
      <c r="C134" t="str">
        <f>VLOOKUP(A134,MAYO!B14:D44,3,FALSE)</f>
        <v/>
      </c>
    </row>
    <row r="135" spans="1:3" x14ac:dyDescent="0.25">
      <c r="A135" s="39">
        <v>43965</v>
      </c>
      <c r="B135" s="38">
        <v>14</v>
      </c>
      <c r="C135" t="str">
        <f>VLOOKUP(A135,MAYO!B15:D45,3,FALSE)</f>
        <v/>
      </c>
    </row>
    <row r="136" spans="1:3" x14ac:dyDescent="0.25">
      <c r="A136" s="39">
        <v>43966</v>
      </c>
      <c r="B136" s="38">
        <v>15</v>
      </c>
      <c r="C136" t="str">
        <f>VLOOKUP(A136,MAYO!B16:D46,3,FALSE)</f>
        <v/>
      </c>
    </row>
    <row r="137" spans="1:3" x14ac:dyDescent="0.25">
      <c r="A137" s="39">
        <v>43967</v>
      </c>
      <c r="B137" s="38">
        <v>16</v>
      </c>
      <c r="C137" t="str">
        <f>VLOOKUP(A137,MAYO!B17:D47,3,FALSE)</f>
        <v>Fin de semana</v>
      </c>
    </row>
    <row r="138" spans="1:3" x14ac:dyDescent="0.25">
      <c r="A138" s="39">
        <v>43968</v>
      </c>
      <c r="B138" s="38">
        <v>17</v>
      </c>
      <c r="C138" t="str">
        <f>VLOOKUP(A138,MAYO!B18:D48,3,FALSE)</f>
        <v>Fin de semana</v>
      </c>
    </row>
    <row r="139" spans="1:3" x14ac:dyDescent="0.25">
      <c r="A139" s="39">
        <v>43969</v>
      </c>
      <c r="B139" s="38">
        <v>18</v>
      </c>
      <c r="C139" t="str">
        <f>VLOOKUP(A139,MAYO!B19:D49,3,FALSE)</f>
        <v/>
      </c>
    </row>
    <row r="140" spans="1:3" x14ac:dyDescent="0.25">
      <c r="A140" s="39">
        <v>43970</v>
      </c>
      <c r="B140" s="38">
        <v>19</v>
      </c>
      <c r="C140" t="str">
        <f>VLOOKUP(A140,MAYO!B20:D50,3,FALSE)</f>
        <v/>
      </c>
    </row>
    <row r="141" spans="1:3" x14ac:dyDescent="0.25">
      <c r="A141" s="39">
        <v>43971</v>
      </c>
      <c r="B141" s="38">
        <v>20</v>
      </c>
      <c r="C141" t="str">
        <f>VLOOKUP(A141,MAYO!B21:D51,3,FALSE)</f>
        <v/>
      </c>
    </row>
    <row r="142" spans="1:3" x14ac:dyDescent="0.25">
      <c r="A142" s="39">
        <v>43972</v>
      </c>
      <c r="B142" s="38">
        <v>21</v>
      </c>
      <c r="C142" t="str">
        <f>VLOOKUP(A142,MAYO!B22:D52,3,FALSE)</f>
        <v/>
      </c>
    </row>
    <row r="143" spans="1:3" x14ac:dyDescent="0.25">
      <c r="A143" s="39">
        <v>43973</v>
      </c>
      <c r="B143" s="38">
        <v>22</v>
      </c>
      <c r="C143" t="str">
        <f>VLOOKUP(A143,MAYO!B23:D53,3,FALSE)</f>
        <v/>
      </c>
    </row>
    <row r="144" spans="1:3" x14ac:dyDescent="0.25">
      <c r="A144" s="39">
        <v>43974</v>
      </c>
      <c r="B144" s="38">
        <v>23</v>
      </c>
      <c r="C144" t="str">
        <f>VLOOKUP(A144,MAYO!B24:D54,3,FALSE)</f>
        <v>Fin de semana</v>
      </c>
    </row>
    <row r="145" spans="1:3" x14ac:dyDescent="0.25">
      <c r="A145" s="39">
        <v>43975</v>
      </c>
      <c r="B145" s="38">
        <v>24</v>
      </c>
      <c r="C145" t="str">
        <f>VLOOKUP(A145,MAYO!B25:D55,3,FALSE)</f>
        <v>Fin de semana</v>
      </c>
    </row>
    <row r="146" spans="1:3" x14ac:dyDescent="0.25">
      <c r="A146" s="39">
        <v>43976</v>
      </c>
      <c r="B146" s="38">
        <v>25</v>
      </c>
      <c r="C146" t="str">
        <f>VLOOKUP(A146,MAYO!B26:D56,3,FALSE)</f>
        <v/>
      </c>
    </row>
    <row r="147" spans="1:3" x14ac:dyDescent="0.25">
      <c r="A147" s="39">
        <v>43977</v>
      </c>
      <c r="B147" s="38">
        <v>26</v>
      </c>
      <c r="C147" t="str">
        <f>VLOOKUP(A147,MAYO!B27:D57,3,FALSE)</f>
        <v/>
      </c>
    </row>
    <row r="148" spans="1:3" x14ac:dyDescent="0.25">
      <c r="A148" s="39">
        <v>43978</v>
      </c>
      <c r="B148" s="38">
        <v>27</v>
      </c>
      <c r="C148" t="str">
        <f>VLOOKUP(A148,MAYO!B28:D58,3,FALSE)</f>
        <v/>
      </c>
    </row>
    <row r="149" spans="1:3" x14ac:dyDescent="0.25">
      <c r="A149" s="39">
        <v>43979</v>
      </c>
      <c r="B149" s="38">
        <v>28</v>
      </c>
      <c r="C149" t="str">
        <f>VLOOKUP(A149,MAYO!B29:D59,3,FALSE)</f>
        <v/>
      </c>
    </row>
    <row r="150" spans="1:3" x14ac:dyDescent="0.25">
      <c r="A150" s="39">
        <v>43980</v>
      </c>
      <c r="B150" s="38">
        <v>29</v>
      </c>
      <c r="C150" t="str">
        <f>VLOOKUP(A150,MAYO!B30:D60,3,FALSE)</f>
        <v/>
      </c>
    </row>
    <row r="151" spans="1:3" x14ac:dyDescent="0.25">
      <c r="A151" s="39">
        <v>43981</v>
      </c>
      <c r="B151" s="38">
        <v>30</v>
      </c>
      <c r="C151" t="str">
        <f>VLOOKUP(A151,MAYO!B31:D61,3,FALSE)</f>
        <v>Fin de semana</v>
      </c>
    </row>
    <row r="152" spans="1:3" x14ac:dyDescent="0.25">
      <c r="A152" s="39">
        <v>43982</v>
      </c>
      <c r="B152" s="38">
        <v>31</v>
      </c>
      <c r="C152" t="str">
        <f>VLOOKUP(A152,MAYO!B32:D62,3,FALSE)</f>
        <v>Fin de semana</v>
      </c>
    </row>
    <row r="153" spans="1:3" x14ac:dyDescent="0.25">
      <c r="A153" s="39">
        <v>43983</v>
      </c>
      <c r="B153" s="38">
        <v>1</v>
      </c>
      <c r="C153" t="str">
        <f>VLOOKUP(A153,JUNIO!B2:D32,3,FALSE)</f>
        <v/>
      </c>
    </row>
    <row r="154" spans="1:3" x14ac:dyDescent="0.25">
      <c r="A154" s="39">
        <v>43984</v>
      </c>
      <c r="B154" s="38">
        <v>2</v>
      </c>
      <c r="C154" t="str">
        <f>VLOOKUP(A154,JUNIO!B3:D33,3,FALSE)</f>
        <v/>
      </c>
    </row>
    <row r="155" spans="1:3" x14ac:dyDescent="0.25">
      <c r="A155" s="39">
        <v>43985</v>
      </c>
      <c r="B155" s="38">
        <v>3</v>
      </c>
      <c r="C155" t="str">
        <f>VLOOKUP(A155,JUNIO!B4:D34,3,FALSE)</f>
        <v/>
      </c>
    </row>
    <row r="156" spans="1:3" x14ac:dyDescent="0.25">
      <c r="A156" s="39">
        <v>43986</v>
      </c>
      <c r="B156" s="38">
        <v>4</v>
      </c>
      <c r="C156" t="str">
        <f>VLOOKUP(A156,JUNIO!B5:D35,3,FALSE)</f>
        <v/>
      </c>
    </row>
    <row r="157" spans="1:3" x14ac:dyDescent="0.25">
      <c r="A157" s="39">
        <v>43987</v>
      </c>
      <c r="B157" s="38">
        <v>5</v>
      </c>
      <c r="C157" t="str">
        <f>VLOOKUP(A157,JUNIO!B6:D36,3,FALSE)</f>
        <v/>
      </c>
    </row>
    <row r="158" spans="1:3" x14ac:dyDescent="0.25">
      <c r="A158" s="39">
        <v>43988</v>
      </c>
      <c r="B158" s="38">
        <v>6</v>
      </c>
      <c r="C158" t="str">
        <f>VLOOKUP(A158,JUNIO!B7:D37,3,FALSE)</f>
        <v>Fin de semana</v>
      </c>
    </row>
    <row r="159" spans="1:3" x14ac:dyDescent="0.25">
      <c r="A159" s="39">
        <v>43989</v>
      </c>
      <c r="B159" s="38">
        <v>7</v>
      </c>
      <c r="C159" t="str">
        <f>VLOOKUP(A159,JUNIO!B8:D38,3,FALSE)</f>
        <v>Fin de semana</v>
      </c>
    </row>
    <row r="160" spans="1:3" x14ac:dyDescent="0.25">
      <c r="A160" s="39">
        <v>43990</v>
      </c>
      <c r="B160" s="38">
        <v>8</v>
      </c>
      <c r="C160" t="str">
        <f>VLOOKUP(A160,JUNIO!B9:D39,3,FALSE)</f>
        <v/>
      </c>
    </row>
    <row r="161" spans="1:3" x14ac:dyDescent="0.25">
      <c r="A161" s="39">
        <v>43991</v>
      </c>
      <c r="B161" s="38">
        <v>9</v>
      </c>
      <c r="C161" t="str">
        <f>VLOOKUP(A161,JUNIO!B10:D40,3,FALSE)</f>
        <v/>
      </c>
    </row>
    <row r="162" spans="1:3" x14ac:dyDescent="0.25">
      <c r="A162" s="39">
        <v>43992</v>
      </c>
      <c r="B162" s="38">
        <v>10</v>
      </c>
      <c r="C162" t="str">
        <f>VLOOKUP(A162,JUNIO!B11:D41,3,FALSE)</f>
        <v/>
      </c>
    </row>
    <row r="163" spans="1:3" x14ac:dyDescent="0.25">
      <c r="A163" s="39">
        <v>43993</v>
      </c>
      <c r="B163" s="38">
        <v>11</v>
      </c>
      <c r="C163" t="str">
        <f>VLOOKUP(A163,JUNIO!B12:D42,3,FALSE)</f>
        <v/>
      </c>
    </row>
    <row r="164" spans="1:3" x14ac:dyDescent="0.25">
      <c r="A164" s="39">
        <v>43994</v>
      </c>
      <c r="B164" s="38">
        <v>12</v>
      </c>
      <c r="C164" t="str">
        <f>VLOOKUP(A164,JUNIO!B13:D43,3,FALSE)</f>
        <v/>
      </c>
    </row>
    <row r="165" spans="1:3" x14ac:dyDescent="0.25">
      <c r="A165" s="39">
        <v>43995</v>
      </c>
      <c r="B165" s="38">
        <v>13</v>
      </c>
      <c r="C165" t="str">
        <f>VLOOKUP(A165,JUNIO!B14:D44,3,FALSE)</f>
        <v>Fin de semana</v>
      </c>
    </row>
    <row r="166" spans="1:3" x14ac:dyDescent="0.25">
      <c r="A166" s="39">
        <v>43996</v>
      </c>
      <c r="B166" s="38">
        <v>14</v>
      </c>
      <c r="C166" t="str">
        <f>VLOOKUP(A166,JUNIO!B15:D45,3,FALSE)</f>
        <v>Fin de semana</v>
      </c>
    </row>
    <row r="167" spans="1:3" x14ac:dyDescent="0.25">
      <c r="A167" s="39">
        <v>43997</v>
      </c>
      <c r="B167" s="38">
        <v>15</v>
      </c>
      <c r="C167" t="str">
        <f>VLOOKUP(A167,JUNIO!B16:D46,3,FALSE)</f>
        <v/>
      </c>
    </row>
    <row r="168" spans="1:3" x14ac:dyDescent="0.25">
      <c r="A168" s="39">
        <v>43998</v>
      </c>
      <c r="B168" s="38">
        <v>16</v>
      </c>
      <c r="C168" t="str">
        <f>VLOOKUP(A168,JUNIO!B17:D47,3,FALSE)</f>
        <v/>
      </c>
    </row>
    <row r="169" spans="1:3" x14ac:dyDescent="0.25">
      <c r="A169" s="39">
        <v>43999</v>
      </c>
      <c r="B169" s="38">
        <v>17</v>
      </c>
      <c r="C169" t="str">
        <f>VLOOKUP(A169,JUNIO!B18:D48,3,FALSE)</f>
        <v/>
      </c>
    </row>
    <row r="170" spans="1:3" x14ac:dyDescent="0.25">
      <c r="A170" s="39">
        <v>44000</v>
      </c>
      <c r="B170" s="38">
        <v>18</v>
      </c>
      <c r="C170" t="str">
        <f>VLOOKUP(A170,JUNIO!B19:D49,3,FALSE)</f>
        <v/>
      </c>
    </row>
    <row r="171" spans="1:3" x14ac:dyDescent="0.25">
      <c r="A171" s="39">
        <v>44001</v>
      </c>
      <c r="B171" s="38">
        <v>19</v>
      </c>
      <c r="C171" t="str">
        <f>VLOOKUP(A171,JUNIO!B20:D50,3,FALSE)</f>
        <v/>
      </c>
    </row>
    <row r="172" spans="1:3" x14ac:dyDescent="0.25">
      <c r="A172" s="39">
        <v>44002</v>
      </c>
      <c r="B172" s="38">
        <v>20</v>
      </c>
      <c r="C172" t="str">
        <f>VLOOKUP(A172,JUNIO!B21:D51,3,FALSE)</f>
        <v>Fin de semana</v>
      </c>
    </row>
    <row r="173" spans="1:3" x14ac:dyDescent="0.25">
      <c r="A173" s="39">
        <v>44003</v>
      </c>
      <c r="B173" s="38">
        <v>21</v>
      </c>
      <c r="C173" t="str">
        <f>VLOOKUP(A173,JUNIO!B22:D52,3,FALSE)</f>
        <v>Fin de semana</v>
      </c>
    </row>
    <row r="174" spans="1:3" x14ac:dyDescent="0.25">
      <c r="A174" s="39">
        <v>44004</v>
      </c>
      <c r="B174" s="38">
        <v>22</v>
      </c>
      <c r="C174" t="str">
        <f>VLOOKUP(A174,JUNIO!B23:D53,3,FALSE)</f>
        <v/>
      </c>
    </row>
    <row r="175" spans="1:3" x14ac:dyDescent="0.25">
      <c r="A175" s="39">
        <v>44005</v>
      </c>
      <c r="B175" s="38">
        <v>23</v>
      </c>
      <c r="C175" t="str">
        <f>VLOOKUP(A175,JUNIO!B24:D54,3,FALSE)</f>
        <v/>
      </c>
    </row>
    <row r="176" spans="1:3" x14ac:dyDescent="0.25">
      <c r="A176" s="39">
        <v>44006</v>
      </c>
      <c r="B176" s="38">
        <v>24</v>
      </c>
      <c r="C176" t="str">
        <f>VLOOKUP(A176,JUNIO!B25:D55,3,FALSE)</f>
        <v/>
      </c>
    </row>
    <row r="177" spans="1:3" x14ac:dyDescent="0.25">
      <c r="A177" s="39">
        <v>44007</v>
      </c>
      <c r="B177" s="38">
        <v>25</v>
      </c>
      <c r="C177" t="str">
        <f>VLOOKUP(A177,JUNIO!B26:D56,3,FALSE)</f>
        <v/>
      </c>
    </row>
    <row r="178" spans="1:3" x14ac:dyDescent="0.25">
      <c r="A178" s="39">
        <v>44008</v>
      </c>
      <c r="B178" s="38">
        <v>26</v>
      </c>
      <c r="C178" t="str">
        <f>VLOOKUP(A178,JUNIO!B27:D57,3,FALSE)</f>
        <v/>
      </c>
    </row>
    <row r="179" spans="1:3" x14ac:dyDescent="0.25">
      <c r="A179" s="39">
        <v>44009</v>
      </c>
      <c r="B179" s="38">
        <v>27</v>
      </c>
      <c r="C179" t="str">
        <f>VLOOKUP(A179,JUNIO!B28:D58,3,FALSE)</f>
        <v>Fin de semana</v>
      </c>
    </row>
    <row r="180" spans="1:3" x14ac:dyDescent="0.25">
      <c r="A180" s="39">
        <v>44010</v>
      </c>
      <c r="B180" s="38">
        <v>28</v>
      </c>
      <c r="C180" t="str">
        <f>VLOOKUP(A180,JUNIO!B29:D59,3,FALSE)</f>
        <v>Fin de semana</v>
      </c>
    </row>
    <row r="181" spans="1:3" x14ac:dyDescent="0.25">
      <c r="A181" s="39">
        <v>44011</v>
      </c>
      <c r="B181" s="38">
        <v>29</v>
      </c>
      <c r="C181" t="str">
        <f>VLOOKUP(A181,JUNIO!B30:D60,3,FALSE)</f>
        <v/>
      </c>
    </row>
    <row r="182" spans="1:3" x14ac:dyDescent="0.25">
      <c r="A182" s="39">
        <v>44012</v>
      </c>
      <c r="B182" s="38">
        <v>30</v>
      </c>
      <c r="C182" t="str">
        <f>VLOOKUP(A182,JUNIO!B31:D61,3,FALSE)</f>
        <v/>
      </c>
    </row>
    <row r="183" spans="1:3" x14ac:dyDescent="0.25">
      <c r="A183" s="39">
        <v>44013</v>
      </c>
      <c r="B183" s="38">
        <v>1</v>
      </c>
      <c r="C183" t="str">
        <f>VLOOKUP(A183,JULIO!B2:D32,3,FALSE)</f>
        <v/>
      </c>
    </row>
    <row r="184" spans="1:3" x14ac:dyDescent="0.25">
      <c r="A184" s="39">
        <v>44014</v>
      </c>
      <c r="B184" s="38">
        <v>2</v>
      </c>
      <c r="C184" t="str">
        <f>VLOOKUP(A184,JULIO!B3:D33,3,FALSE)</f>
        <v/>
      </c>
    </row>
    <row r="185" spans="1:3" x14ac:dyDescent="0.25">
      <c r="A185" s="39">
        <v>44015</v>
      </c>
      <c r="B185" s="38">
        <v>3</v>
      </c>
      <c r="C185" t="str">
        <f>VLOOKUP(A185,JULIO!B4:D34,3,FALSE)</f>
        <v/>
      </c>
    </row>
    <row r="186" spans="1:3" x14ac:dyDescent="0.25">
      <c r="A186" s="39">
        <v>44016</v>
      </c>
      <c r="B186" s="38">
        <v>4</v>
      </c>
      <c r="C186" t="str">
        <f>VLOOKUP(A186,JULIO!B5:D35,3,FALSE)</f>
        <v>Fin de semana</v>
      </c>
    </row>
    <row r="187" spans="1:3" x14ac:dyDescent="0.25">
      <c r="A187" s="39">
        <v>44017</v>
      </c>
      <c r="B187" s="38">
        <v>5</v>
      </c>
      <c r="C187" t="str">
        <f>VLOOKUP(A187,JULIO!B6:D36,3,FALSE)</f>
        <v>Fin de semana</v>
      </c>
    </row>
    <row r="188" spans="1:3" x14ac:dyDescent="0.25">
      <c r="A188" s="39">
        <v>44018</v>
      </c>
      <c r="B188" s="38">
        <v>6</v>
      </c>
      <c r="C188" t="str">
        <f>VLOOKUP(A188,JULIO!B7:D37,3,FALSE)</f>
        <v/>
      </c>
    </row>
    <row r="189" spans="1:3" x14ac:dyDescent="0.25">
      <c r="A189" s="39">
        <v>44019</v>
      </c>
      <c r="B189" s="38">
        <v>7</v>
      </c>
      <c r="C189" t="str">
        <f>VLOOKUP(A189,JULIO!B8:D38,3,FALSE)</f>
        <v/>
      </c>
    </row>
    <row r="190" spans="1:3" x14ac:dyDescent="0.25">
      <c r="A190" s="39">
        <v>44020</v>
      </c>
      <c r="B190" s="38">
        <v>8</v>
      </c>
      <c r="C190" t="str">
        <f>VLOOKUP(A190,JULIO!B9:D39,3,FALSE)</f>
        <v/>
      </c>
    </row>
    <row r="191" spans="1:3" x14ac:dyDescent="0.25">
      <c r="A191" s="39">
        <v>44021</v>
      </c>
      <c r="B191" s="38">
        <v>9</v>
      </c>
      <c r="C191" t="str">
        <f>VLOOKUP(A191,JULIO!B10:D40,3,FALSE)</f>
        <v/>
      </c>
    </row>
    <row r="192" spans="1:3" x14ac:dyDescent="0.25">
      <c r="A192" s="39">
        <v>44022</v>
      </c>
      <c r="B192" s="38">
        <v>10</v>
      </c>
      <c r="C192" t="str">
        <f>VLOOKUP(A192,JULIO!B11:D41,3,FALSE)</f>
        <v/>
      </c>
    </row>
    <row r="193" spans="1:3" x14ac:dyDescent="0.25">
      <c r="A193" s="39">
        <v>44023</v>
      </c>
      <c r="B193" s="38">
        <v>11</v>
      </c>
      <c r="C193" t="str">
        <f>VLOOKUP(A193,JULIO!B12:D42,3,FALSE)</f>
        <v>Fin de semana</v>
      </c>
    </row>
    <row r="194" spans="1:3" x14ac:dyDescent="0.25">
      <c r="A194" s="39">
        <v>44024</v>
      </c>
      <c r="B194" s="38">
        <v>12</v>
      </c>
      <c r="C194" t="str">
        <f>VLOOKUP(A194,JULIO!B13:D43,3,FALSE)</f>
        <v>Fin de semana</v>
      </c>
    </row>
    <row r="195" spans="1:3" x14ac:dyDescent="0.25">
      <c r="A195" s="39">
        <v>44025</v>
      </c>
      <c r="B195" s="38">
        <v>13</v>
      </c>
      <c r="C195" t="str">
        <f>VLOOKUP(A195,JULIO!B14:D44,3,FALSE)</f>
        <v/>
      </c>
    </row>
    <row r="196" spans="1:3" x14ac:dyDescent="0.25">
      <c r="A196" s="39">
        <v>44026</v>
      </c>
      <c r="B196" s="38">
        <v>14</v>
      </c>
      <c r="C196" t="str">
        <f>VLOOKUP(A196,JULIO!B15:D45,3,FALSE)</f>
        <v/>
      </c>
    </row>
    <row r="197" spans="1:3" x14ac:dyDescent="0.25">
      <c r="A197" s="39">
        <v>44027</v>
      </c>
      <c r="B197" s="38">
        <v>15</v>
      </c>
      <c r="C197" t="str">
        <f>VLOOKUP(A197,JULIO!B16:D46,3,FALSE)</f>
        <v/>
      </c>
    </row>
    <row r="198" spans="1:3" x14ac:dyDescent="0.25">
      <c r="A198" s="39">
        <v>44028</v>
      </c>
      <c r="B198" s="38">
        <v>16</v>
      </c>
      <c r="C198" t="str">
        <f>VLOOKUP(A198,JULIO!B17:D47,3,FALSE)</f>
        <v/>
      </c>
    </row>
    <row r="199" spans="1:3" x14ac:dyDescent="0.25">
      <c r="A199" s="39">
        <v>44029</v>
      </c>
      <c r="B199" s="38">
        <v>17</v>
      </c>
      <c r="C199" t="str">
        <f>VLOOKUP(A199,JULIO!B18:D48,3,FALSE)</f>
        <v/>
      </c>
    </row>
    <row r="200" spans="1:3" x14ac:dyDescent="0.25">
      <c r="A200" s="39">
        <v>44030</v>
      </c>
      <c r="B200" s="38">
        <v>18</v>
      </c>
      <c r="C200" t="str">
        <f>VLOOKUP(A200,JULIO!B19:D49,3,FALSE)</f>
        <v>Fin de semana</v>
      </c>
    </row>
    <row r="201" spans="1:3" x14ac:dyDescent="0.25">
      <c r="A201" s="39">
        <v>44031</v>
      </c>
      <c r="B201" s="38">
        <v>19</v>
      </c>
      <c r="C201" t="str">
        <f>VLOOKUP(A201,JULIO!B20:D50,3,FALSE)</f>
        <v>Fin de semana</v>
      </c>
    </row>
    <row r="202" spans="1:3" x14ac:dyDescent="0.25">
      <c r="A202" s="39">
        <v>44032</v>
      </c>
      <c r="B202" s="38">
        <v>20</v>
      </c>
      <c r="C202" t="str">
        <f>VLOOKUP(A202,JULIO!B21:D51,3,FALSE)</f>
        <v/>
      </c>
    </row>
    <row r="203" spans="1:3" x14ac:dyDescent="0.25">
      <c r="A203" s="39">
        <v>44033</v>
      </c>
      <c r="B203" s="38">
        <v>21</v>
      </c>
      <c r="C203" t="str">
        <f>VLOOKUP(A203,JULIO!B22:D52,3,FALSE)</f>
        <v/>
      </c>
    </row>
    <row r="204" spans="1:3" x14ac:dyDescent="0.25">
      <c r="A204" s="39">
        <v>44034</v>
      </c>
      <c r="B204" s="38">
        <v>22</v>
      </c>
      <c r="C204" t="str">
        <f>VLOOKUP(A204,JULIO!B23:D53,3,FALSE)</f>
        <v/>
      </c>
    </row>
    <row r="205" spans="1:3" x14ac:dyDescent="0.25">
      <c r="A205" s="39">
        <v>44035</v>
      </c>
      <c r="B205" s="38">
        <v>23</v>
      </c>
      <c r="C205" t="str">
        <f>VLOOKUP(A205,JULIO!B24:D54,3,FALSE)</f>
        <v/>
      </c>
    </row>
    <row r="206" spans="1:3" x14ac:dyDescent="0.25">
      <c r="A206" s="39">
        <v>44036</v>
      </c>
      <c r="B206" s="38">
        <v>24</v>
      </c>
      <c r="C206" t="str">
        <f>VLOOKUP(A206,JULIO!B25:D55,3,FALSE)</f>
        <v/>
      </c>
    </row>
    <row r="207" spans="1:3" x14ac:dyDescent="0.25">
      <c r="A207" s="39">
        <v>44037</v>
      </c>
      <c r="B207" s="38">
        <v>25</v>
      </c>
      <c r="C207" t="str">
        <f>VLOOKUP(A207,JULIO!B26:D56,3,FALSE)</f>
        <v>Fin de semana</v>
      </c>
    </row>
    <row r="208" spans="1:3" x14ac:dyDescent="0.25">
      <c r="A208" s="39">
        <v>44038</v>
      </c>
      <c r="B208" s="38">
        <v>26</v>
      </c>
      <c r="C208" t="str">
        <f>VLOOKUP(A208,JULIO!B27:D57,3,FALSE)</f>
        <v>Fin de semana</v>
      </c>
    </row>
    <row r="209" spans="1:3" x14ac:dyDescent="0.25">
      <c r="A209" s="39">
        <v>44039</v>
      </c>
      <c r="B209" s="38">
        <v>27</v>
      </c>
      <c r="C209" t="str">
        <f>VLOOKUP(A209,JULIO!B28:D58,3,FALSE)</f>
        <v/>
      </c>
    </row>
    <row r="210" spans="1:3" x14ac:dyDescent="0.25">
      <c r="A210" s="39">
        <v>44040</v>
      </c>
      <c r="B210" s="38">
        <v>28</v>
      </c>
      <c r="C210" t="str">
        <f>VLOOKUP(A210,JULIO!B29:D59,3,FALSE)</f>
        <v/>
      </c>
    </row>
    <row r="211" spans="1:3" x14ac:dyDescent="0.25">
      <c r="A211" s="39">
        <v>44041</v>
      </c>
      <c r="B211" s="38">
        <v>29</v>
      </c>
      <c r="C211" t="str">
        <f>VLOOKUP(A211,JULIO!B30:D60,3,FALSE)</f>
        <v/>
      </c>
    </row>
    <row r="212" spans="1:3" x14ac:dyDescent="0.25">
      <c r="A212" s="39">
        <v>44042</v>
      </c>
      <c r="B212" s="38">
        <v>30</v>
      </c>
      <c r="C212" t="str">
        <f>VLOOKUP(A212,JULIO!B31:D61,3,FALSE)</f>
        <v/>
      </c>
    </row>
    <row r="213" spans="1:3" x14ac:dyDescent="0.25">
      <c r="A213" s="39">
        <v>44043</v>
      </c>
      <c r="B213" s="38">
        <v>31</v>
      </c>
      <c r="C213" t="str">
        <f>VLOOKUP(A213,JULIO!B32:D62,3,FALSE)</f>
        <v/>
      </c>
    </row>
    <row r="214" spans="1:3" x14ac:dyDescent="0.25">
      <c r="A214" s="39">
        <v>44044</v>
      </c>
      <c r="B214" s="38">
        <v>1</v>
      </c>
      <c r="C214" t="str">
        <f>VLOOKUP(A214,AGOSTO!B2:D32,3,FALSE)</f>
        <v>Fin de semana</v>
      </c>
    </row>
    <row r="215" spans="1:3" x14ac:dyDescent="0.25">
      <c r="A215" s="39">
        <v>44045</v>
      </c>
      <c r="B215" s="38">
        <v>2</v>
      </c>
      <c r="C215" t="str">
        <f>VLOOKUP(A215,AGOSTO!B3:D33,3,FALSE)</f>
        <v>Fin de semana</v>
      </c>
    </row>
    <row r="216" spans="1:3" x14ac:dyDescent="0.25">
      <c r="A216" s="39">
        <v>44046</v>
      </c>
      <c r="B216" s="38">
        <v>3</v>
      </c>
      <c r="C216" t="str">
        <f>VLOOKUP(A216,AGOSTO!B4:D34,3,FALSE)</f>
        <v/>
      </c>
    </row>
    <row r="217" spans="1:3" x14ac:dyDescent="0.25">
      <c r="A217" s="39">
        <v>44047</v>
      </c>
      <c r="B217" s="38">
        <v>4</v>
      </c>
      <c r="C217" t="str">
        <f>VLOOKUP(A217,AGOSTO!B5:D35,3,FALSE)</f>
        <v/>
      </c>
    </row>
    <row r="218" spans="1:3" x14ac:dyDescent="0.25">
      <c r="A218" s="39">
        <v>44048</v>
      </c>
      <c r="B218" s="38">
        <v>5</v>
      </c>
      <c r="C218" t="str">
        <f>VLOOKUP(A218,AGOSTO!B6:D36,3,FALSE)</f>
        <v/>
      </c>
    </row>
    <row r="219" spans="1:3" x14ac:dyDescent="0.25">
      <c r="A219" s="39">
        <v>44049</v>
      </c>
      <c r="B219" s="38">
        <v>6</v>
      </c>
      <c r="C219" t="str">
        <f>VLOOKUP(A219,AGOSTO!B7:D37,3,FALSE)</f>
        <v/>
      </c>
    </row>
    <row r="220" spans="1:3" x14ac:dyDescent="0.25">
      <c r="A220" s="39">
        <v>44050</v>
      </c>
      <c r="B220" s="38">
        <v>7</v>
      </c>
      <c r="C220" t="str">
        <f>VLOOKUP(A220,AGOSTO!B8:D38,3,FALSE)</f>
        <v/>
      </c>
    </row>
    <row r="221" spans="1:3" x14ac:dyDescent="0.25">
      <c r="A221" s="39">
        <v>44051</v>
      </c>
      <c r="B221" s="38">
        <v>8</v>
      </c>
      <c r="C221" t="str">
        <f>VLOOKUP(A221,AGOSTO!B9:D39,3,FALSE)</f>
        <v>Fin de semana</v>
      </c>
    </row>
    <row r="222" spans="1:3" x14ac:dyDescent="0.25">
      <c r="A222" s="39">
        <v>44052</v>
      </c>
      <c r="B222" s="38">
        <v>9</v>
      </c>
      <c r="C222" t="str">
        <f>VLOOKUP(A222,AGOSTO!B10:D40,3,FALSE)</f>
        <v>Fin de semana</v>
      </c>
    </row>
    <row r="223" spans="1:3" x14ac:dyDescent="0.25">
      <c r="A223" s="39">
        <v>44053</v>
      </c>
      <c r="B223" s="38">
        <v>10</v>
      </c>
      <c r="C223" t="str">
        <f>VLOOKUP(A223,AGOSTO!B11:D41,3,FALSE)</f>
        <v/>
      </c>
    </row>
    <row r="224" spans="1:3" x14ac:dyDescent="0.25">
      <c r="A224" s="39">
        <v>44054</v>
      </c>
      <c r="B224" s="38">
        <v>11</v>
      </c>
      <c r="C224" t="str">
        <f>VLOOKUP(A224,AGOSTO!B12:D42,3,FALSE)</f>
        <v/>
      </c>
    </row>
    <row r="225" spans="1:3" x14ac:dyDescent="0.25">
      <c r="A225" s="39">
        <v>44055</v>
      </c>
      <c r="B225" s="38">
        <v>12</v>
      </c>
      <c r="C225" t="str">
        <f>VLOOKUP(A225,AGOSTO!B13:D43,3,FALSE)</f>
        <v/>
      </c>
    </row>
    <row r="226" spans="1:3" x14ac:dyDescent="0.25">
      <c r="A226" s="39">
        <v>44056</v>
      </c>
      <c r="B226" s="38">
        <v>13</v>
      </c>
      <c r="C226" t="str">
        <f>VLOOKUP(A226,AGOSTO!B14:D44,3,FALSE)</f>
        <v/>
      </c>
    </row>
    <row r="227" spans="1:3" x14ac:dyDescent="0.25">
      <c r="A227" s="39">
        <v>44057</v>
      </c>
      <c r="B227" s="38">
        <v>14</v>
      </c>
      <c r="C227" t="str">
        <f>VLOOKUP(A227,AGOSTO!B15:D45,3,FALSE)</f>
        <v/>
      </c>
    </row>
    <row r="228" spans="1:3" x14ac:dyDescent="0.25">
      <c r="A228" s="39">
        <v>44058</v>
      </c>
      <c r="B228" s="38">
        <v>15</v>
      </c>
      <c r="C228" t="str">
        <f>VLOOKUP(A228,AGOSTO!B16:D46,3,FALSE)</f>
        <v>Fin de semana</v>
      </c>
    </row>
    <row r="229" spans="1:3" x14ac:dyDescent="0.25">
      <c r="A229" s="39">
        <v>44059</v>
      </c>
      <c r="B229" s="38">
        <v>16</v>
      </c>
      <c r="C229" t="str">
        <f>VLOOKUP(A229,AGOSTO!B17:D47,3,FALSE)</f>
        <v>Fin de semana</v>
      </c>
    </row>
    <row r="230" spans="1:3" x14ac:dyDescent="0.25">
      <c r="A230" s="39">
        <v>44060</v>
      </c>
      <c r="B230" s="38">
        <v>17</v>
      </c>
      <c r="C230" t="str">
        <f>VLOOKUP(A230,AGOSTO!B18:D48,3,FALSE)</f>
        <v/>
      </c>
    </row>
    <row r="231" spans="1:3" x14ac:dyDescent="0.25">
      <c r="A231" s="39">
        <v>44061</v>
      </c>
      <c r="B231" s="38">
        <v>18</v>
      </c>
      <c r="C231" t="str">
        <f>VLOOKUP(A231,AGOSTO!B19:D49,3,FALSE)</f>
        <v/>
      </c>
    </row>
    <row r="232" spans="1:3" x14ac:dyDescent="0.25">
      <c r="A232" s="39">
        <v>44062</v>
      </c>
      <c r="B232" s="38">
        <v>19</v>
      </c>
      <c r="C232" t="str">
        <f>VLOOKUP(A232,AGOSTO!B20:D50,3,FALSE)</f>
        <v/>
      </c>
    </row>
    <row r="233" spans="1:3" x14ac:dyDescent="0.25">
      <c r="A233" s="39">
        <v>44063</v>
      </c>
      <c r="B233" s="38">
        <v>20</v>
      </c>
      <c r="C233" t="str">
        <f>VLOOKUP(A233,AGOSTO!B21:D51,3,FALSE)</f>
        <v/>
      </c>
    </row>
    <row r="234" spans="1:3" x14ac:dyDescent="0.25">
      <c r="A234" s="39">
        <v>44064</v>
      </c>
      <c r="B234" s="38">
        <v>21</v>
      </c>
      <c r="C234" t="str">
        <f>VLOOKUP(A234,AGOSTO!B22:D52,3,FALSE)</f>
        <v/>
      </c>
    </row>
    <row r="235" spans="1:3" x14ac:dyDescent="0.25">
      <c r="A235" s="39">
        <v>44065</v>
      </c>
      <c r="B235" s="38">
        <v>22</v>
      </c>
      <c r="C235" t="str">
        <f>VLOOKUP(A235,AGOSTO!B23:D53,3,FALSE)</f>
        <v>Fin de semana</v>
      </c>
    </row>
    <row r="236" spans="1:3" x14ac:dyDescent="0.25">
      <c r="A236" s="39">
        <v>44066</v>
      </c>
      <c r="B236" s="38">
        <v>23</v>
      </c>
      <c r="C236" t="str">
        <f>VLOOKUP(A236,AGOSTO!B24:D54,3,FALSE)</f>
        <v>Fin de semana</v>
      </c>
    </row>
    <row r="237" spans="1:3" x14ac:dyDescent="0.25">
      <c r="A237" s="39">
        <v>44067</v>
      </c>
      <c r="B237" s="38">
        <v>24</v>
      </c>
      <c r="C237" t="str">
        <f>VLOOKUP(A237,AGOSTO!B25:D55,3,FALSE)</f>
        <v/>
      </c>
    </row>
    <row r="238" spans="1:3" x14ac:dyDescent="0.25">
      <c r="A238" s="39">
        <v>44068</v>
      </c>
      <c r="B238" s="38">
        <v>25</v>
      </c>
      <c r="C238" t="str">
        <f>VLOOKUP(A238,AGOSTO!B26:D56,3,FALSE)</f>
        <v/>
      </c>
    </row>
    <row r="239" spans="1:3" x14ac:dyDescent="0.25">
      <c r="A239" s="39">
        <v>44069</v>
      </c>
      <c r="B239" s="38">
        <v>26</v>
      </c>
      <c r="C239" t="str">
        <f>VLOOKUP(A239,AGOSTO!B27:D57,3,FALSE)</f>
        <v/>
      </c>
    </row>
    <row r="240" spans="1:3" x14ac:dyDescent="0.25">
      <c r="A240" s="39">
        <v>44070</v>
      </c>
      <c r="B240" s="38">
        <v>27</v>
      </c>
      <c r="C240" t="str">
        <f>VLOOKUP(A240,AGOSTO!B28:D58,3,FALSE)</f>
        <v/>
      </c>
    </row>
    <row r="241" spans="1:3" x14ac:dyDescent="0.25">
      <c r="A241" s="39">
        <v>44071</v>
      </c>
      <c r="B241" s="38">
        <v>28</v>
      </c>
      <c r="C241" t="str">
        <f>VLOOKUP(A241,AGOSTO!B29:D59,3,FALSE)</f>
        <v/>
      </c>
    </row>
    <row r="242" spans="1:3" x14ac:dyDescent="0.25">
      <c r="A242" s="39">
        <v>44072</v>
      </c>
      <c r="B242" s="38">
        <v>29</v>
      </c>
      <c r="C242" t="str">
        <f>VLOOKUP(A242,AGOSTO!B30:D60,3,FALSE)</f>
        <v>Fin de semana</v>
      </c>
    </row>
    <row r="243" spans="1:3" x14ac:dyDescent="0.25">
      <c r="A243" s="39">
        <v>44073</v>
      </c>
      <c r="B243" s="38">
        <v>30</v>
      </c>
      <c r="C243" t="str">
        <f>VLOOKUP(A243,AGOSTO!B31:D61,3,FALSE)</f>
        <v>Fin de semana</v>
      </c>
    </row>
    <row r="244" spans="1:3" x14ac:dyDescent="0.25">
      <c r="A244" s="39">
        <v>44074</v>
      </c>
      <c r="B244" s="38">
        <v>31</v>
      </c>
      <c r="C244" t="str">
        <f>VLOOKUP(A244,AGOSTO!B32:D62,3,FALSE)</f>
        <v/>
      </c>
    </row>
    <row r="245" spans="1:3" x14ac:dyDescent="0.25">
      <c r="A245" s="39">
        <v>44075</v>
      </c>
      <c r="B245" s="38">
        <v>1</v>
      </c>
      <c r="C245" t="str">
        <f>VLOOKUP(A245,SEPTIEMBRE!B2:D32,3,FALSE)</f>
        <v/>
      </c>
    </row>
    <row r="246" spans="1:3" x14ac:dyDescent="0.25">
      <c r="A246" s="39">
        <v>44076</v>
      </c>
      <c r="B246" s="38">
        <v>2</v>
      </c>
      <c r="C246" t="str">
        <f>VLOOKUP(A246,SEPTIEMBRE!B3:D33,3,FALSE)</f>
        <v/>
      </c>
    </row>
    <row r="247" spans="1:3" x14ac:dyDescent="0.25">
      <c r="A247" s="39">
        <v>44077</v>
      </c>
      <c r="B247" s="38">
        <v>3</v>
      </c>
      <c r="C247" t="str">
        <f>VLOOKUP(A247,SEPTIEMBRE!B4:D34,3,FALSE)</f>
        <v/>
      </c>
    </row>
    <row r="248" spans="1:3" x14ac:dyDescent="0.25">
      <c r="A248" s="39">
        <v>44078</v>
      </c>
      <c r="B248" s="38">
        <v>4</v>
      </c>
      <c r="C248" t="str">
        <f>VLOOKUP(A248,SEPTIEMBRE!B5:D35,3,FALSE)</f>
        <v/>
      </c>
    </row>
    <row r="249" spans="1:3" x14ac:dyDescent="0.25">
      <c r="A249" s="39">
        <v>44079</v>
      </c>
      <c r="B249" s="38">
        <v>5</v>
      </c>
      <c r="C249" t="str">
        <f>VLOOKUP(A249,SEPTIEMBRE!B6:D36,3,FALSE)</f>
        <v>Fin de semana</v>
      </c>
    </row>
    <row r="250" spans="1:3" x14ac:dyDescent="0.25">
      <c r="A250" s="39">
        <v>44080</v>
      </c>
      <c r="B250" s="38">
        <v>6</v>
      </c>
      <c r="C250" t="str">
        <f>VLOOKUP(A250,SEPTIEMBRE!B7:D37,3,FALSE)</f>
        <v>Fin de semana</v>
      </c>
    </row>
    <row r="251" spans="1:3" x14ac:dyDescent="0.25">
      <c r="A251" s="39">
        <v>44081</v>
      </c>
      <c r="B251" s="38">
        <v>7</v>
      </c>
      <c r="C251" t="str">
        <f>VLOOKUP(A251,SEPTIEMBRE!B8:D38,3,FALSE)</f>
        <v/>
      </c>
    </row>
    <row r="252" spans="1:3" x14ac:dyDescent="0.25">
      <c r="A252" s="39">
        <v>44082</v>
      </c>
      <c r="B252" s="38">
        <v>8</v>
      </c>
      <c r="C252" t="str">
        <f>VLOOKUP(A252,SEPTIEMBRE!B9:D39,3,FALSE)</f>
        <v/>
      </c>
    </row>
    <row r="253" spans="1:3" x14ac:dyDescent="0.25">
      <c r="A253" s="39">
        <v>44083</v>
      </c>
      <c r="B253" s="38">
        <v>9</v>
      </c>
      <c r="C253" t="str">
        <f>VLOOKUP(A253,SEPTIEMBRE!B10:D40,3,FALSE)</f>
        <v/>
      </c>
    </row>
    <row r="254" spans="1:3" x14ac:dyDescent="0.25">
      <c r="A254" s="39">
        <v>44084</v>
      </c>
      <c r="B254" s="38">
        <v>10</v>
      </c>
      <c r="C254" t="str">
        <f>VLOOKUP(A254,SEPTIEMBRE!B11:D41,3,FALSE)</f>
        <v/>
      </c>
    </row>
    <row r="255" spans="1:3" x14ac:dyDescent="0.25">
      <c r="A255" s="39">
        <v>44085</v>
      </c>
      <c r="B255" s="38">
        <v>11</v>
      </c>
      <c r="C255" t="str">
        <f>VLOOKUP(A255,SEPTIEMBRE!B12:D42,3,FALSE)</f>
        <v/>
      </c>
    </row>
    <row r="256" spans="1:3" x14ac:dyDescent="0.25">
      <c r="A256" s="39">
        <v>44086</v>
      </c>
      <c r="B256" s="38">
        <v>12</v>
      </c>
      <c r="C256" t="str">
        <f>VLOOKUP(A256,SEPTIEMBRE!B13:D43,3,FALSE)</f>
        <v>Fin de semana</v>
      </c>
    </row>
    <row r="257" spans="1:3" x14ac:dyDescent="0.25">
      <c r="A257" s="39">
        <v>44087</v>
      </c>
      <c r="B257" s="38">
        <v>13</v>
      </c>
      <c r="C257" t="str">
        <f>VLOOKUP(A257,SEPTIEMBRE!B14:D44,3,FALSE)</f>
        <v>Fin de semana</v>
      </c>
    </row>
    <row r="258" spans="1:3" x14ac:dyDescent="0.25">
      <c r="A258" s="39">
        <v>44088</v>
      </c>
      <c r="B258" s="38">
        <v>14</v>
      </c>
      <c r="C258" t="str">
        <f>VLOOKUP(A258,SEPTIEMBRE!B15:D45,3,FALSE)</f>
        <v/>
      </c>
    </row>
    <row r="259" spans="1:3" x14ac:dyDescent="0.25">
      <c r="A259" s="39">
        <v>44089</v>
      </c>
      <c r="B259" s="38">
        <v>15</v>
      </c>
      <c r="C259" t="str">
        <f>VLOOKUP(A259,SEPTIEMBRE!B16:D46,3,FALSE)</f>
        <v/>
      </c>
    </row>
    <row r="260" spans="1:3" x14ac:dyDescent="0.25">
      <c r="A260" s="39">
        <v>44090</v>
      </c>
      <c r="B260" s="38">
        <v>16</v>
      </c>
      <c r="C260" t="str">
        <f>VLOOKUP(A260,SEPTIEMBRE!B17:D47,3,FALSE)</f>
        <v/>
      </c>
    </row>
    <row r="261" spans="1:3" x14ac:dyDescent="0.25">
      <c r="A261" s="39">
        <v>44091</v>
      </c>
      <c r="B261" s="38">
        <v>17</v>
      </c>
      <c r="C261" t="str">
        <f>VLOOKUP(A261,SEPTIEMBRE!B18:D48,3,FALSE)</f>
        <v/>
      </c>
    </row>
    <row r="262" spans="1:3" x14ac:dyDescent="0.25">
      <c r="A262" s="39">
        <v>44092</v>
      </c>
      <c r="B262" s="38">
        <v>18</v>
      </c>
      <c r="C262" t="str">
        <f>VLOOKUP(A262,SEPTIEMBRE!B19:D49,3,FALSE)</f>
        <v/>
      </c>
    </row>
    <row r="263" spans="1:3" x14ac:dyDescent="0.25">
      <c r="A263" s="39">
        <v>44093</v>
      </c>
      <c r="B263" s="38">
        <v>19</v>
      </c>
      <c r="C263" t="str">
        <f>VLOOKUP(A263,SEPTIEMBRE!B20:D50,3,FALSE)</f>
        <v>Fin de semana</v>
      </c>
    </row>
    <row r="264" spans="1:3" x14ac:dyDescent="0.25">
      <c r="A264" s="39">
        <v>44094</v>
      </c>
      <c r="B264" s="38">
        <v>20</v>
      </c>
      <c r="C264" t="str">
        <f>VLOOKUP(A264,SEPTIEMBRE!B21:D51,3,FALSE)</f>
        <v>Fin de semana</v>
      </c>
    </row>
    <row r="265" spans="1:3" x14ac:dyDescent="0.25">
      <c r="A265" s="39">
        <v>44095</v>
      </c>
      <c r="B265" s="38">
        <v>21</v>
      </c>
      <c r="C265" t="str">
        <f>VLOOKUP(A265,SEPTIEMBRE!B22:D52,3,FALSE)</f>
        <v/>
      </c>
    </row>
    <row r="266" spans="1:3" x14ac:dyDescent="0.25">
      <c r="A266" s="39">
        <v>44096</v>
      </c>
      <c r="B266" s="38">
        <v>22</v>
      </c>
      <c r="C266" t="str">
        <f>VLOOKUP(A266,SEPTIEMBRE!B23:D53,3,FALSE)</f>
        <v/>
      </c>
    </row>
    <row r="267" spans="1:3" x14ac:dyDescent="0.25">
      <c r="A267" s="39">
        <v>44097</v>
      </c>
      <c r="B267" s="38">
        <v>23</v>
      </c>
      <c r="C267" t="str">
        <f>VLOOKUP(A267,SEPTIEMBRE!B24:D54,3,FALSE)</f>
        <v/>
      </c>
    </row>
    <row r="268" spans="1:3" x14ac:dyDescent="0.25">
      <c r="A268" s="39">
        <v>44098</v>
      </c>
      <c r="B268" s="38">
        <v>24</v>
      </c>
      <c r="C268" t="str">
        <f>VLOOKUP(A268,SEPTIEMBRE!B25:D55,3,FALSE)</f>
        <v/>
      </c>
    </row>
    <row r="269" spans="1:3" x14ac:dyDescent="0.25">
      <c r="A269" s="39">
        <v>44099</v>
      </c>
      <c r="B269" s="38">
        <v>25</v>
      </c>
      <c r="C269" t="str">
        <f>VLOOKUP(A269,SEPTIEMBRE!B26:D56,3,FALSE)</f>
        <v/>
      </c>
    </row>
    <row r="270" spans="1:3" x14ac:dyDescent="0.25">
      <c r="A270" s="39">
        <v>44100</v>
      </c>
      <c r="B270" s="38">
        <v>26</v>
      </c>
      <c r="C270" t="str">
        <f>VLOOKUP(A270,SEPTIEMBRE!B27:D57,3,FALSE)</f>
        <v>Fin de semana</v>
      </c>
    </row>
    <row r="271" spans="1:3" x14ac:dyDescent="0.25">
      <c r="A271" s="39">
        <v>44101</v>
      </c>
      <c r="B271" s="38">
        <v>27</v>
      </c>
      <c r="C271" t="str">
        <f>VLOOKUP(A271,SEPTIEMBRE!B28:D58,3,FALSE)</f>
        <v>Fin de semana</v>
      </c>
    </row>
    <row r="272" spans="1:3" x14ac:dyDescent="0.25">
      <c r="A272" s="39">
        <v>44102</v>
      </c>
      <c r="B272" s="38">
        <v>28</v>
      </c>
      <c r="C272" t="str">
        <f>VLOOKUP(A272,SEPTIEMBRE!B29:D59,3,FALSE)</f>
        <v/>
      </c>
    </row>
    <row r="273" spans="1:3" x14ac:dyDescent="0.25">
      <c r="A273" s="39">
        <v>44103</v>
      </c>
      <c r="B273" s="38">
        <v>29</v>
      </c>
      <c r="C273" t="str">
        <f>VLOOKUP(A273,SEPTIEMBRE!B30:D60,3,FALSE)</f>
        <v/>
      </c>
    </row>
    <row r="274" spans="1:3" x14ac:dyDescent="0.25">
      <c r="A274" s="39">
        <v>44104</v>
      </c>
      <c r="B274" s="38">
        <v>30</v>
      </c>
      <c r="C274" t="str">
        <f>VLOOKUP(A274,SEPTIEMBRE!B31:D61,3,FALSE)</f>
        <v/>
      </c>
    </row>
    <row r="275" spans="1:3" x14ac:dyDescent="0.25">
      <c r="A275" s="39">
        <v>44105</v>
      </c>
      <c r="B275" s="38">
        <v>1</v>
      </c>
      <c r="C275" t="str">
        <f>VLOOKUP(A275,OCTUBRE!B2:D32,3,FALSE)</f>
        <v/>
      </c>
    </row>
    <row r="276" spans="1:3" x14ac:dyDescent="0.25">
      <c r="A276" s="39">
        <v>44106</v>
      </c>
      <c r="B276" s="38">
        <v>2</v>
      </c>
      <c r="C276" t="str">
        <f>VLOOKUP(A276,OCTUBRE!B3:D33,3,FALSE)</f>
        <v/>
      </c>
    </row>
    <row r="277" spans="1:3" x14ac:dyDescent="0.25">
      <c r="A277" s="39">
        <v>44107</v>
      </c>
      <c r="B277" s="38">
        <v>3</v>
      </c>
      <c r="C277" t="str">
        <f>VLOOKUP(A277,OCTUBRE!B4:D34,3,FALSE)</f>
        <v>Fin de semana</v>
      </c>
    </row>
    <row r="278" spans="1:3" x14ac:dyDescent="0.25">
      <c r="A278" s="39">
        <v>44108</v>
      </c>
      <c r="B278" s="38">
        <v>4</v>
      </c>
      <c r="C278" t="str">
        <f>VLOOKUP(A278,OCTUBRE!B5:D35,3,FALSE)</f>
        <v>Fin de semana</v>
      </c>
    </row>
    <row r="279" spans="1:3" x14ac:dyDescent="0.25">
      <c r="A279" s="39">
        <v>44109</v>
      </c>
      <c r="B279" s="38">
        <v>5</v>
      </c>
      <c r="C279" t="str">
        <f>VLOOKUP(A279,OCTUBRE!B6:D36,3,FALSE)</f>
        <v/>
      </c>
    </row>
    <row r="280" spans="1:3" x14ac:dyDescent="0.25">
      <c r="A280" s="39">
        <v>44110</v>
      </c>
      <c r="B280" s="38">
        <v>6</v>
      </c>
      <c r="C280" t="str">
        <f>VLOOKUP(A280,OCTUBRE!B7:D37,3,FALSE)</f>
        <v/>
      </c>
    </row>
    <row r="281" spans="1:3" x14ac:dyDescent="0.25">
      <c r="A281" s="39">
        <v>44111</v>
      </c>
      <c r="B281" s="38">
        <v>7</v>
      </c>
      <c r="C281" t="str">
        <f>VLOOKUP(A281,OCTUBRE!B8:D38,3,FALSE)</f>
        <v/>
      </c>
    </row>
    <row r="282" spans="1:3" x14ac:dyDescent="0.25">
      <c r="A282" s="39">
        <v>44112</v>
      </c>
      <c r="B282" s="38">
        <v>8</v>
      </c>
      <c r="C282" t="str">
        <f>VLOOKUP(A282,OCTUBRE!B9:D39,3,FALSE)</f>
        <v/>
      </c>
    </row>
    <row r="283" spans="1:3" x14ac:dyDescent="0.25">
      <c r="A283" s="39">
        <v>44113</v>
      </c>
      <c r="B283" s="38">
        <v>9</v>
      </c>
      <c r="C283" t="str">
        <f>VLOOKUP(A283,OCTUBRE!B10:D40,3,FALSE)</f>
        <v/>
      </c>
    </row>
    <row r="284" spans="1:3" x14ac:dyDescent="0.25">
      <c r="A284" s="39">
        <v>44114</v>
      </c>
      <c r="B284" s="38">
        <v>10</v>
      </c>
      <c r="C284" t="str">
        <f>VLOOKUP(A284,OCTUBRE!B11:D41,3,FALSE)</f>
        <v>Fin de semana</v>
      </c>
    </row>
    <row r="285" spans="1:3" x14ac:dyDescent="0.25">
      <c r="A285" s="39">
        <v>44115</v>
      </c>
      <c r="B285" s="38">
        <v>11</v>
      </c>
      <c r="C285" t="str">
        <f>VLOOKUP(A285,OCTUBRE!B12:D42,3,FALSE)</f>
        <v>Fin de semana</v>
      </c>
    </row>
    <row r="286" spans="1:3" x14ac:dyDescent="0.25">
      <c r="A286" s="39">
        <v>44116</v>
      </c>
      <c r="B286" s="38">
        <v>12</v>
      </c>
      <c r="C286" t="str">
        <f>VLOOKUP(A286,OCTUBRE!B13:D43,3,FALSE)</f>
        <v>Festivo</v>
      </c>
    </row>
    <row r="287" spans="1:3" x14ac:dyDescent="0.25">
      <c r="A287" s="39">
        <v>44117</v>
      </c>
      <c r="B287" s="38">
        <v>13</v>
      </c>
      <c r="C287" t="str">
        <f>VLOOKUP(A287,OCTUBRE!B14:D44,3,FALSE)</f>
        <v/>
      </c>
    </row>
    <row r="288" spans="1:3" x14ac:dyDescent="0.25">
      <c r="A288" s="39">
        <v>44118</v>
      </c>
      <c r="B288" s="38">
        <v>14</v>
      </c>
      <c r="C288" t="str">
        <f>VLOOKUP(A288,OCTUBRE!B15:D45,3,FALSE)</f>
        <v/>
      </c>
    </row>
    <row r="289" spans="1:3" x14ac:dyDescent="0.25">
      <c r="A289" s="39">
        <v>44119</v>
      </c>
      <c r="B289" s="38">
        <v>15</v>
      </c>
      <c r="C289" t="str">
        <f>VLOOKUP(A289,OCTUBRE!B16:D46,3,FALSE)</f>
        <v/>
      </c>
    </row>
    <row r="290" spans="1:3" x14ac:dyDescent="0.25">
      <c r="A290" s="39">
        <v>44120</v>
      </c>
      <c r="B290" s="38">
        <v>16</v>
      </c>
      <c r="C290" t="str">
        <f>VLOOKUP(A290,OCTUBRE!B17:D47,3,FALSE)</f>
        <v/>
      </c>
    </row>
    <row r="291" spans="1:3" x14ac:dyDescent="0.25">
      <c r="A291" s="39">
        <v>44121</v>
      </c>
      <c r="B291" s="38">
        <v>17</v>
      </c>
      <c r="C291" t="str">
        <f>VLOOKUP(A291,OCTUBRE!B18:D48,3,FALSE)</f>
        <v>Fin de semana</v>
      </c>
    </row>
    <row r="292" spans="1:3" x14ac:dyDescent="0.25">
      <c r="A292" s="39">
        <v>44122</v>
      </c>
      <c r="B292" s="38">
        <v>18</v>
      </c>
      <c r="C292" t="str">
        <f>VLOOKUP(A292,OCTUBRE!B19:D49,3,FALSE)</f>
        <v>Fin de semana</v>
      </c>
    </row>
    <row r="293" spans="1:3" x14ac:dyDescent="0.25">
      <c r="A293" s="39">
        <v>44123</v>
      </c>
      <c r="B293" s="38">
        <v>19</v>
      </c>
      <c r="C293" t="str">
        <f>VLOOKUP(A293,OCTUBRE!B20:D50,3,FALSE)</f>
        <v/>
      </c>
    </row>
    <row r="294" spans="1:3" x14ac:dyDescent="0.25">
      <c r="A294" s="39">
        <v>44124</v>
      </c>
      <c r="B294" s="38">
        <v>20</v>
      </c>
      <c r="C294" t="str">
        <f>VLOOKUP(A294,OCTUBRE!B21:D51,3,FALSE)</f>
        <v/>
      </c>
    </row>
    <row r="295" spans="1:3" x14ac:dyDescent="0.25">
      <c r="A295" s="39">
        <v>44125</v>
      </c>
      <c r="B295" s="38">
        <v>21</v>
      </c>
      <c r="C295" t="str">
        <f>VLOOKUP(A295,OCTUBRE!B22:D52,3,FALSE)</f>
        <v/>
      </c>
    </row>
    <row r="296" spans="1:3" x14ac:dyDescent="0.25">
      <c r="A296" s="39">
        <v>44126</v>
      </c>
      <c r="B296" s="38">
        <v>22</v>
      </c>
      <c r="C296" t="str">
        <f>VLOOKUP(A296,OCTUBRE!B23:D53,3,FALSE)</f>
        <v/>
      </c>
    </row>
    <row r="297" spans="1:3" x14ac:dyDescent="0.25">
      <c r="A297" s="39">
        <v>44127</v>
      </c>
      <c r="B297" s="38">
        <v>23</v>
      </c>
      <c r="C297" t="str">
        <f>VLOOKUP(A297,OCTUBRE!B24:D54,3,FALSE)</f>
        <v/>
      </c>
    </row>
    <row r="298" spans="1:3" x14ac:dyDescent="0.25">
      <c r="A298" s="39">
        <v>44128</v>
      </c>
      <c r="B298" s="38">
        <v>24</v>
      </c>
      <c r="C298" t="str">
        <f>VLOOKUP(A298,OCTUBRE!B25:D55,3,FALSE)</f>
        <v>Fin de semana</v>
      </c>
    </row>
    <row r="299" spans="1:3" x14ac:dyDescent="0.25">
      <c r="A299" s="39">
        <v>44129</v>
      </c>
      <c r="B299" s="38">
        <v>25</v>
      </c>
      <c r="C299" t="str">
        <f>VLOOKUP(A299,OCTUBRE!B26:D56,3,FALSE)</f>
        <v>Fin de semana</v>
      </c>
    </row>
    <row r="300" spans="1:3" x14ac:dyDescent="0.25">
      <c r="A300" s="39">
        <v>44130</v>
      </c>
      <c r="B300" s="38">
        <v>26</v>
      </c>
      <c r="C300" t="str">
        <f>VLOOKUP(A300,OCTUBRE!B27:D57,3,FALSE)</f>
        <v/>
      </c>
    </row>
    <row r="301" spans="1:3" x14ac:dyDescent="0.25">
      <c r="A301" s="39">
        <v>44131</v>
      </c>
      <c r="B301" s="38">
        <v>27</v>
      </c>
      <c r="C301" t="str">
        <f>VLOOKUP(A301,OCTUBRE!B28:D58,3,FALSE)</f>
        <v/>
      </c>
    </row>
    <row r="302" spans="1:3" x14ac:dyDescent="0.25">
      <c r="A302" s="39">
        <v>44132</v>
      </c>
      <c r="B302" s="38">
        <v>28</v>
      </c>
      <c r="C302" t="str">
        <f>VLOOKUP(A302,OCTUBRE!B29:D59,3,FALSE)</f>
        <v/>
      </c>
    </row>
    <row r="303" spans="1:3" x14ac:dyDescent="0.25">
      <c r="A303" s="39">
        <v>44133</v>
      </c>
      <c r="B303" s="38">
        <v>29</v>
      </c>
      <c r="C303" t="str">
        <f>VLOOKUP(A303,OCTUBRE!B30:D60,3,FALSE)</f>
        <v/>
      </c>
    </row>
    <row r="304" spans="1:3" x14ac:dyDescent="0.25">
      <c r="A304" s="39">
        <v>44134</v>
      </c>
      <c r="B304" s="38">
        <v>30</v>
      </c>
      <c r="C304" t="str">
        <f>VLOOKUP(A304,OCTUBRE!B31:D61,3,FALSE)</f>
        <v/>
      </c>
    </row>
    <row r="305" spans="1:3" x14ac:dyDescent="0.25">
      <c r="A305" s="39">
        <v>44135</v>
      </c>
      <c r="B305" s="38">
        <v>31</v>
      </c>
      <c r="C305" t="str">
        <f>VLOOKUP(A305,OCTUBRE!B32:D62,3,FALSE)</f>
        <v>Fin de semana</v>
      </c>
    </row>
    <row r="306" spans="1:3" x14ac:dyDescent="0.25">
      <c r="A306" s="39">
        <v>44136</v>
      </c>
      <c r="B306" s="38">
        <v>1</v>
      </c>
      <c r="C306" t="str">
        <f>VLOOKUP(A306,NOVIEMBRE!B2:D32,3,FALSE)</f>
        <v>Fin de semana</v>
      </c>
    </row>
    <row r="307" spans="1:3" x14ac:dyDescent="0.25">
      <c r="A307" s="39">
        <v>44137</v>
      </c>
      <c r="B307" s="38">
        <v>2</v>
      </c>
      <c r="C307" t="str">
        <f>VLOOKUP(A307,NOVIEMBRE!B3:D33,3,FALSE)</f>
        <v/>
      </c>
    </row>
    <row r="308" spans="1:3" x14ac:dyDescent="0.25">
      <c r="A308" s="39">
        <v>44138</v>
      </c>
      <c r="B308" s="38">
        <v>3</v>
      </c>
      <c r="C308" t="str">
        <f>VLOOKUP(A308,NOVIEMBRE!B4:D34,3,FALSE)</f>
        <v/>
      </c>
    </row>
    <row r="309" spans="1:3" x14ac:dyDescent="0.25">
      <c r="A309" s="39">
        <v>44139</v>
      </c>
      <c r="B309" s="38">
        <v>4</v>
      </c>
      <c r="C309" t="str">
        <f>VLOOKUP(A309,NOVIEMBRE!B5:D35,3,FALSE)</f>
        <v/>
      </c>
    </row>
    <row r="310" spans="1:3" x14ac:dyDescent="0.25">
      <c r="A310" s="39">
        <v>44140</v>
      </c>
      <c r="B310" s="38">
        <v>5</v>
      </c>
      <c r="C310" t="str">
        <f>VLOOKUP(A310,NOVIEMBRE!B6:D36,3,FALSE)</f>
        <v/>
      </c>
    </row>
    <row r="311" spans="1:3" x14ac:dyDescent="0.25">
      <c r="A311" s="39">
        <v>44141</v>
      </c>
      <c r="B311" s="38">
        <v>6</v>
      </c>
      <c r="C311" t="str">
        <f>VLOOKUP(A311,NOVIEMBRE!B7:D37,3,FALSE)</f>
        <v/>
      </c>
    </row>
    <row r="312" spans="1:3" x14ac:dyDescent="0.25">
      <c r="A312" s="39">
        <v>44142</v>
      </c>
      <c r="B312" s="38">
        <v>7</v>
      </c>
      <c r="C312" t="str">
        <f>VLOOKUP(A312,NOVIEMBRE!B8:D38,3,FALSE)</f>
        <v>Fin de semana</v>
      </c>
    </row>
    <row r="313" spans="1:3" x14ac:dyDescent="0.25">
      <c r="A313" s="39">
        <v>44143</v>
      </c>
      <c r="B313" s="38">
        <v>8</v>
      </c>
      <c r="C313" t="str">
        <f>VLOOKUP(A313,NOVIEMBRE!B9:D39,3,FALSE)</f>
        <v>Fin de semana</v>
      </c>
    </row>
    <row r="314" spans="1:3" x14ac:dyDescent="0.25">
      <c r="A314" s="39">
        <v>44144</v>
      </c>
      <c r="B314" s="38">
        <v>9</v>
      </c>
      <c r="C314" t="str">
        <f>VLOOKUP(A314,NOVIEMBRE!B10:D40,3,FALSE)</f>
        <v/>
      </c>
    </row>
    <row r="315" spans="1:3" x14ac:dyDescent="0.25">
      <c r="A315" s="39">
        <v>44145</v>
      </c>
      <c r="B315" s="38">
        <v>10</v>
      </c>
      <c r="C315" t="str">
        <f>VLOOKUP(A315,NOVIEMBRE!B11:D41,3,FALSE)</f>
        <v/>
      </c>
    </row>
    <row r="316" spans="1:3" x14ac:dyDescent="0.25">
      <c r="A316" s="39">
        <v>44146</v>
      </c>
      <c r="B316" s="38">
        <v>11</v>
      </c>
      <c r="C316" t="str">
        <f>VLOOKUP(A316,NOVIEMBRE!B12:D42,3,FALSE)</f>
        <v/>
      </c>
    </row>
    <row r="317" spans="1:3" x14ac:dyDescent="0.25">
      <c r="A317" s="39">
        <v>44147</v>
      </c>
      <c r="B317" s="38">
        <v>12</v>
      </c>
      <c r="C317" t="str">
        <f>VLOOKUP(A317,NOVIEMBRE!B13:D43,3,FALSE)</f>
        <v/>
      </c>
    </row>
    <row r="318" spans="1:3" x14ac:dyDescent="0.25">
      <c r="A318" s="39">
        <v>44148</v>
      </c>
      <c r="B318" s="38">
        <v>13</v>
      </c>
      <c r="C318" t="str">
        <f>VLOOKUP(A318,NOVIEMBRE!B14:D44,3,FALSE)</f>
        <v/>
      </c>
    </row>
    <row r="319" spans="1:3" x14ac:dyDescent="0.25">
      <c r="A319" s="39">
        <v>44149</v>
      </c>
      <c r="B319" s="38">
        <v>14</v>
      </c>
      <c r="C319" t="str">
        <f>VLOOKUP(A319,NOVIEMBRE!B15:D45,3,FALSE)</f>
        <v>Fin de semana</v>
      </c>
    </row>
    <row r="320" spans="1:3" x14ac:dyDescent="0.25">
      <c r="A320" s="39">
        <v>44150</v>
      </c>
      <c r="B320" s="38">
        <v>15</v>
      </c>
      <c r="C320" t="str">
        <f>VLOOKUP(A320,NOVIEMBRE!B16:D46,3,FALSE)</f>
        <v>Fin de semana</v>
      </c>
    </row>
    <row r="321" spans="1:3" x14ac:dyDescent="0.25">
      <c r="A321" s="39">
        <v>44151</v>
      </c>
      <c r="B321" s="38">
        <v>16</v>
      </c>
      <c r="C321" t="str">
        <f>VLOOKUP(A321,NOVIEMBRE!B17:D47,3,FALSE)</f>
        <v/>
      </c>
    </row>
    <row r="322" spans="1:3" x14ac:dyDescent="0.25">
      <c r="A322" s="39">
        <v>44152</v>
      </c>
      <c r="B322" s="38">
        <v>17</v>
      </c>
      <c r="C322" t="str">
        <f>VLOOKUP(A322,NOVIEMBRE!B18:D48,3,FALSE)</f>
        <v/>
      </c>
    </row>
    <row r="323" spans="1:3" x14ac:dyDescent="0.25">
      <c r="A323" s="39">
        <v>44153</v>
      </c>
      <c r="B323" s="38">
        <v>18</v>
      </c>
      <c r="C323" t="str">
        <f>VLOOKUP(A323,NOVIEMBRE!B19:D49,3,FALSE)</f>
        <v/>
      </c>
    </row>
    <row r="324" spans="1:3" x14ac:dyDescent="0.25">
      <c r="A324" s="39">
        <v>44154</v>
      </c>
      <c r="B324" s="38">
        <v>19</v>
      </c>
      <c r="C324" t="str">
        <f>VLOOKUP(A324,NOVIEMBRE!B20:D50,3,FALSE)</f>
        <v/>
      </c>
    </row>
    <row r="325" spans="1:3" x14ac:dyDescent="0.25">
      <c r="A325" s="39">
        <v>44155</v>
      </c>
      <c r="B325" s="38">
        <v>20</v>
      </c>
      <c r="C325" t="str">
        <f>VLOOKUP(A325,NOVIEMBRE!B21:D51,3,FALSE)</f>
        <v/>
      </c>
    </row>
    <row r="326" spans="1:3" x14ac:dyDescent="0.25">
      <c r="A326" s="39">
        <v>44156</v>
      </c>
      <c r="B326" s="38">
        <v>21</v>
      </c>
      <c r="C326" t="str">
        <f>VLOOKUP(A326,NOVIEMBRE!B22:D52,3,FALSE)</f>
        <v>Fin de semana</v>
      </c>
    </row>
    <row r="327" spans="1:3" x14ac:dyDescent="0.25">
      <c r="A327" s="39">
        <v>44157</v>
      </c>
      <c r="B327" s="38">
        <v>22</v>
      </c>
      <c r="C327" t="str">
        <f>VLOOKUP(A327,NOVIEMBRE!B23:D53,3,FALSE)</f>
        <v>Fin de semana</v>
      </c>
    </row>
    <row r="328" spans="1:3" x14ac:dyDescent="0.25">
      <c r="A328" s="39">
        <v>44158</v>
      </c>
      <c r="B328" s="38">
        <v>23</v>
      </c>
      <c r="C328" t="str">
        <f>VLOOKUP(A328,NOVIEMBRE!B24:D54,3,FALSE)</f>
        <v/>
      </c>
    </row>
    <row r="329" spans="1:3" x14ac:dyDescent="0.25">
      <c r="A329" s="39">
        <v>44159</v>
      </c>
      <c r="B329" s="38">
        <v>24</v>
      </c>
      <c r="C329" t="str">
        <f>VLOOKUP(A329,NOVIEMBRE!B25:D55,3,FALSE)</f>
        <v/>
      </c>
    </row>
    <row r="330" spans="1:3" x14ac:dyDescent="0.25">
      <c r="A330" s="39">
        <v>44160</v>
      </c>
      <c r="B330" s="38">
        <v>25</v>
      </c>
      <c r="C330" t="str">
        <f>VLOOKUP(A330,NOVIEMBRE!B26:D56,3,FALSE)</f>
        <v/>
      </c>
    </row>
    <row r="331" spans="1:3" x14ac:dyDescent="0.25">
      <c r="A331" s="39">
        <v>44161</v>
      </c>
      <c r="B331" s="38">
        <v>26</v>
      </c>
      <c r="C331" t="str">
        <f>VLOOKUP(A331,NOVIEMBRE!B27:D57,3,FALSE)</f>
        <v/>
      </c>
    </row>
    <row r="332" spans="1:3" x14ac:dyDescent="0.25">
      <c r="A332" s="39">
        <v>44162</v>
      </c>
      <c r="B332" s="38">
        <v>27</v>
      </c>
      <c r="C332" t="str">
        <f>VLOOKUP(A332,NOVIEMBRE!B28:D58,3,FALSE)</f>
        <v/>
      </c>
    </row>
    <row r="333" spans="1:3" x14ac:dyDescent="0.25">
      <c r="A333" s="39">
        <v>44163</v>
      </c>
      <c r="B333" s="38">
        <v>28</v>
      </c>
      <c r="C333" t="str">
        <f>VLOOKUP(A333,NOVIEMBRE!B29:D59,3,FALSE)</f>
        <v>Fin de semana</v>
      </c>
    </row>
    <row r="334" spans="1:3" x14ac:dyDescent="0.25">
      <c r="A334" s="39">
        <v>44164</v>
      </c>
      <c r="B334" s="38">
        <v>29</v>
      </c>
      <c r="C334" t="str">
        <f>VLOOKUP(A334,NOVIEMBRE!B30:D60,3,FALSE)</f>
        <v>Fin de semana</v>
      </c>
    </row>
    <row r="335" spans="1:3" x14ac:dyDescent="0.25">
      <c r="A335" s="39">
        <v>44165</v>
      </c>
      <c r="B335" s="38">
        <v>30</v>
      </c>
      <c r="C335" t="str">
        <f>VLOOKUP(A335,NOVIEMBRE!B31:D61,3,FALSE)</f>
        <v/>
      </c>
    </row>
    <row r="336" spans="1:3" x14ac:dyDescent="0.25">
      <c r="A336" s="39">
        <v>44166</v>
      </c>
      <c r="B336" s="38">
        <v>1</v>
      </c>
      <c r="C336" t="str">
        <f>VLOOKUP(A336,DICIEMBRE!B2:D32,3,FALSE)</f>
        <v/>
      </c>
    </row>
    <row r="337" spans="1:3" x14ac:dyDescent="0.25">
      <c r="A337" s="39">
        <v>44167</v>
      </c>
      <c r="B337" s="38">
        <v>2</v>
      </c>
      <c r="C337" t="str">
        <f>VLOOKUP(A337,DICIEMBRE!B3:D33,3,FALSE)</f>
        <v/>
      </c>
    </row>
    <row r="338" spans="1:3" x14ac:dyDescent="0.25">
      <c r="A338" s="39">
        <v>44168</v>
      </c>
      <c r="B338" s="38">
        <v>3</v>
      </c>
      <c r="C338" t="str">
        <f>VLOOKUP(A338,DICIEMBRE!B4:D34,3,FALSE)</f>
        <v/>
      </c>
    </row>
    <row r="339" spans="1:3" x14ac:dyDescent="0.25">
      <c r="A339" s="39">
        <v>44169</v>
      </c>
      <c r="B339" s="38">
        <v>4</v>
      </c>
      <c r="C339" t="str">
        <f>VLOOKUP(A339,DICIEMBRE!B5:D35,3,FALSE)</f>
        <v/>
      </c>
    </row>
    <row r="340" spans="1:3" x14ac:dyDescent="0.25">
      <c r="A340" s="39">
        <v>44170</v>
      </c>
      <c r="B340" s="38">
        <v>5</v>
      </c>
      <c r="C340" t="str">
        <f>VLOOKUP(A340,DICIEMBRE!B6:D36,3,FALSE)</f>
        <v>Fin de semana</v>
      </c>
    </row>
    <row r="341" spans="1:3" x14ac:dyDescent="0.25">
      <c r="A341" s="39">
        <v>44171</v>
      </c>
      <c r="B341" s="38">
        <v>6</v>
      </c>
      <c r="C341" t="str">
        <f>VLOOKUP(A341,DICIEMBRE!B7:D37,3,FALSE)</f>
        <v>Fin de semana</v>
      </c>
    </row>
    <row r="342" spans="1:3" x14ac:dyDescent="0.25">
      <c r="A342" s="39">
        <v>44172</v>
      </c>
      <c r="B342" s="38">
        <v>7</v>
      </c>
      <c r="C342" t="str">
        <f>VLOOKUP(A342,DICIEMBRE!B8:D38,3,FALSE)</f>
        <v/>
      </c>
    </row>
    <row r="343" spans="1:3" x14ac:dyDescent="0.25">
      <c r="A343" s="39">
        <v>44173</v>
      </c>
      <c r="B343" s="38">
        <v>8</v>
      </c>
      <c r="C343" t="str">
        <f>VLOOKUP(A343,DICIEMBRE!B9:D39,3,FALSE)</f>
        <v>Festivo</v>
      </c>
    </row>
    <row r="344" spans="1:3" x14ac:dyDescent="0.25">
      <c r="A344" s="39">
        <v>44174</v>
      </c>
      <c r="B344" s="38">
        <v>9</v>
      </c>
      <c r="C344" t="str">
        <f>VLOOKUP(A344,DICIEMBRE!B10:D40,3,FALSE)</f>
        <v/>
      </c>
    </row>
    <row r="345" spans="1:3" x14ac:dyDescent="0.25">
      <c r="A345" s="39">
        <v>44175</v>
      </c>
      <c r="B345" s="38">
        <v>10</v>
      </c>
      <c r="C345" t="str">
        <f>VLOOKUP(A345,DICIEMBRE!B11:D41,3,FALSE)</f>
        <v/>
      </c>
    </row>
    <row r="346" spans="1:3" x14ac:dyDescent="0.25">
      <c r="A346" s="39">
        <v>44176</v>
      </c>
      <c r="B346" s="38">
        <v>11</v>
      </c>
      <c r="C346" t="str">
        <f>VLOOKUP(A346,DICIEMBRE!B12:D42,3,FALSE)</f>
        <v/>
      </c>
    </row>
    <row r="347" spans="1:3" x14ac:dyDescent="0.25">
      <c r="A347" s="39">
        <v>44177</v>
      </c>
      <c r="B347" s="38">
        <v>12</v>
      </c>
      <c r="C347" t="str">
        <f>VLOOKUP(A347,DICIEMBRE!B13:D43,3,FALSE)</f>
        <v>Fin de semana</v>
      </c>
    </row>
    <row r="348" spans="1:3" x14ac:dyDescent="0.25">
      <c r="A348" s="39">
        <v>44178</v>
      </c>
      <c r="B348" s="38">
        <v>13</v>
      </c>
      <c r="C348" t="str">
        <f>VLOOKUP(A348,DICIEMBRE!B14:D44,3,FALSE)</f>
        <v>Fin de semana</v>
      </c>
    </row>
    <row r="349" spans="1:3" x14ac:dyDescent="0.25">
      <c r="A349" s="39">
        <v>44179</v>
      </c>
      <c r="B349" s="38">
        <v>14</v>
      </c>
      <c r="C349" t="str">
        <f>VLOOKUP(A349,DICIEMBRE!B15:D45,3,FALSE)</f>
        <v/>
      </c>
    </row>
    <row r="350" spans="1:3" x14ac:dyDescent="0.25">
      <c r="A350" s="39">
        <v>44180</v>
      </c>
      <c r="B350" s="38">
        <v>15</v>
      </c>
      <c r="C350" t="str">
        <f>VLOOKUP(A350,DICIEMBRE!B16:D46,3,FALSE)</f>
        <v/>
      </c>
    </row>
    <row r="351" spans="1:3" x14ac:dyDescent="0.25">
      <c r="A351" s="39">
        <v>44181</v>
      </c>
      <c r="B351" s="38">
        <v>16</v>
      </c>
      <c r="C351" t="str">
        <f>VLOOKUP(A351,DICIEMBRE!B17:D47,3,FALSE)</f>
        <v/>
      </c>
    </row>
    <row r="352" spans="1:3" x14ac:dyDescent="0.25">
      <c r="A352" s="39">
        <v>44182</v>
      </c>
      <c r="B352" s="38">
        <v>17</v>
      </c>
      <c r="C352" t="str">
        <f>VLOOKUP(A352,DICIEMBRE!B18:D48,3,FALSE)</f>
        <v/>
      </c>
    </row>
    <row r="353" spans="1:3" x14ac:dyDescent="0.25">
      <c r="A353" s="39">
        <v>44183</v>
      </c>
      <c r="B353" s="38">
        <v>18</v>
      </c>
      <c r="C353" t="str">
        <f>VLOOKUP(A353,DICIEMBRE!B19:D49,3,FALSE)</f>
        <v/>
      </c>
    </row>
    <row r="354" spans="1:3" x14ac:dyDescent="0.25">
      <c r="A354" s="39">
        <v>44184</v>
      </c>
      <c r="B354" s="38">
        <v>19</v>
      </c>
      <c r="C354" t="str">
        <f>VLOOKUP(A354,DICIEMBRE!B20:D50,3,FALSE)</f>
        <v>Fin de semana</v>
      </c>
    </row>
    <row r="355" spans="1:3" x14ac:dyDescent="0.25">
      <c r="A355" s="39">
        <v>44185</v>
      </c>
      <c r="B355" s="38">
        <v>20</v>
      </c>
      <c r="C355" t="str">
        <f>VLOOKUP(A355,DICIEMBRE!B21:D51,3,FALSE)</f>
        <v>Fin de semana</v>
      </c>
    </row>
    <row r="356" spans="1:3" x14ac:dyDescent="0.25">
      <c r="A356" s="39">
        <v>44186</v>
      </c>
      <c r="B356" s="38">
        <v>21</v>
      </c>
      <c r="C356" t="str">
        <f>VLOOKUP(A356,DICIEMBRE!B22:D52,3,FALSE)</f>
        <v/>
      </c>
    </row>
    <row r="357" spans="1:3" x14ac:dyDescent="0.25">
      <c r="A357" s="39">
        <v>44187</v>
      </c>
      <c r="B357" s="38">
        <v>22</v>
      </c>
      <c r="C357" t="str">
        <f>VLOOKUP(A357,DICIEMBRE!B23:D53,3,FALSE)</f>
        <v/>
      </c>
    </row>
    <row r="358" spans="1:3" x14ac:dyDescent="0.25">
      <c r="A358" s="39">
        <v>44188</v>
      </c>
      <c r="B358" s="38">
        <v>23</v>
      </c>
      <c r="C358" t="str">
        <f>VLOOKUP(A358,DICIEMBRE!B24:D54,3,FALSE)</f>
        <v/>
      </c>
    </row>
    <row r="359" spans="1:3" x14ac:dyDescent="0.25">
      <c r="A359" s="39">
        <v>44189</v>
      </c>
      <c r="B359" s="38">
        <v>24</v>
      </c>
      <c r="C359" t="str">
        <f>VLOOKUP(A359,DICIEMBRE!B25:D55,3,FALSE)</f>
        <v/>
      </c>
    </row>
    <row r="360" spans="1:3" x14ac:dyDescent="0.25">
      <c r="A360" s="39">
        <v>44190</v>
      </c>
      <c r="B360" s="38">
        <v>25</v>
      </c>
      <c r="C360" t="str">
        <f>VLOOKUP(A360,DICIEMBRE!B26:D56,3,FALSE)</f>
        <v>Festivo</v>
      </c>
    </row>
    <row r="361" spans="1:3" x14ac:dyDescent="0.25">
      <c r="A361" s="39">
        <v>44191</v>
      </c>
      <c r="B361" s="38">
        <v>26</v>
      </c>
      <c r="C361" t="str">
        <f>VLOOKUP(A361,DICIEMBRE!B27:D57,3,FALSE)</f>
        <v>Fin de semana</v>
      </c>
    </row>
    <row r="362" spans="1:3" x14ac:dyDescent="0.25">
      <c r="A362" s="39">
        <v>44192</v>
      </c>
      <c r="B362" s="38">
        <v>27</v>
      </c>
      <c r="C362" t="str">
        <f>VLOOKUP(A362,DICIEMBRE!B28:D58,3,FALSE)</f>
        <v>Fin de semana</v>
      </c>
    </row>
    <row r="363" spans="1:3" x14ac:dyDescent="0.25">
      <c r="A363" s="39">
        <v>44193</v>
      </c>
      <c r="B363" s="38">
        <v>28</v>
      </c>
      <c r="C363" t="str">
        <f>VLOOKUP(A363,DICIEMBRE!B29:D59,3,FALSE)</f>
        <v/>
      </c>
    </row>
    <row r="364" spans="1:3" x14ac:dyDescent="0.25">
      <c r="A364" s="39">
        <v>44194</v>
      </c>
      <c r="B364" s="38">
        <v>29</v>
      </c>
      <c r="C364" t="str">
        <f>VLOOKUP(A364,DICIEMBRE!B30:D60,3,FALSE)</f>
        <v/>
      </c>
    </row>
    <row r="365" spans="1:3" x14ac:dyDescent="0.25">
      <c r="A365" s="39">
        <v>44195</v>
      </c>
      <c r="B365" s="38">
        <v>30</v>
      </c>
      <c r="C365" t="str">
        <f>VLOOKUP(A365,DICIEMBRE!B31:D61,3,FALSE)</f>
        <v/>
      </c>
    </row>
    <row r="366" spans="1:3" x14ac:dyDescent="0.25">
      <c r="A366" s="39">
        <v>44196</v>
      </c>
      <c r="B366" s="38">
        <v>31</v>
      </c>
      <c r="C366" t="str">
        <f>VLOOKUP(A366,DICIEMBRE!B32:D62,3,FALSE)</f>
        <v/>
      </c>
    </row>
  </sheetData>
  <sheetProtection algorithmName="SHA-512" hashValue="1OynbPC3ap7d4mWaYirBR5JE6kP/lIXelKDI9asT+y9pmzh1qYbZ0VrsPDNIWHUHqgpDQ3SMhByGMZWZ+mE5Dw==" saltValue="jsz7G6WXLYBvMGVWtAl2Gg==" spinCount="100000" sheet="1" selectLockedCells="1" selectUnlockedCells="1"/>
  <mergeCells count="18">
    <mergeCell ref="AB1:AD1"/>
    <mergeCell ref="E1:I1"/>
    <mergeCell ref="K1:N1"/>
    <mergeCell ref="P1:R1"/>
    <mergeCell ref="T1:V1"/>
    <mergeCell ref="X1:Z1"/>
    <mergeCell ref="E3:K3"/>
    <mergeCell ref="N3:T3"/>
    <mergeCell ref="W3:AC3"/>
    <mergeCell ref="E12:K12"/>
    <mergeCell ref="N12:T12"/>
    <mergeCell ref="W12:AC12"/>
    <mergeCell ref="E20:K20"/>
    <mergeCell ref="N20:T20"/>
    <mergeCell ref="W20:AC20"/>
    <mergeCell ref="E29:K29"/>
    <mergeCell ref="N29:T29"/>
    <mergeCell ref="W29:AC29"/>
  </mergeCells>
  <conditionalFormatting sqref="AD19">
    <cfRule type="expression" dxfId="94" priority="98">
      <formula>IF(VLOOKUP(AD19,$B$1:$C$31,2,FALSE)="IT,Permiso reglam.",TRUE,FALSE)</formula>
    </cfRule>
    <cfRule type="expression" dxfId="93" priority="99">
      <formula>IF(VLOOKUP(AD19,$B$1:$C$31,2,FALSE)="Vacaciones",TRUE,FALSE)</formula>
    </cfRule>
    <cfRule type="expression" dxfId="92" priority="100">
      <formula>IF(VLOOKUP(AD19,$B$1:$C$31,2,FALSE)="Mañana y tarde",TRUE,FALSE)</formula>
    </cfRule>
    <cfRule type="expression" dxfId="91" priority="101">
      <formula>IF(VLOOKUP(AD19,$B$1:$C$31,2,FALSE)="Sólo mañana",TRUE,FALSE)</formula>
    </cfRule>
    <cfRule type="expression" dxfId="90" priority="102">
      <formula>IF(OR(VLOOKUP(AD19,$B$1:$C$31,2,FALSE)="Fin de semana",VLOOKUP(AD19,$B$1:$C$31,2,FALSE)="Festivo"),TRUE,FALSE)</formula>
    </cfRule>
  </conditionalFormatting>
  <conditionalFormatting sqref="N22:T26">
    <cfRule type="expression" dxfId="89" priority="30">
      <formula>IF(_xlfn.ISOWEEKNUM(TODAY())=$M22,TRUE,FALSE)</formula>
    </cfRule>
    <cfRule type="expression" dxfId="88" priority="68" stopIfTrue="1">
      <formula>IF(VLOOKUP(N22,$B$214:$C$244,2,FALSE)="IT,Permiso reglam.",TRUE,FALSE)</formula>
    </cfRule>
    <cfRule type="expression" dxfId="87" priority="69" stopIfTrue="1">
      <formula>IF(VLOOKUP(N22,$B$214:$C$244,2,FALSE)="Vacaciones",TRUE,FALSE)</formula>
    </cfRule>
    <cfRule type="expression" dxfId="86" priority="70" stopIfTrue="1">
      <formula>IF(VLOOKUP(N22,$B$214:$C$244,2,FALSE)="Mañana y tarde",TRUE,FALSE)</formula>
    </cfRule>
    <cfRule type="expression" dxfId="85" priority="71" stopIfTrue="1">
      <formula>IF(VLOOKUP(N22,$B$214:$C$244,2,FALSE)="Sólo mañana",TRUE,FALSE)</formula>
    </cfRule>
    <cfRule type="expression" dxfId="84" priority="72" stopIfTrue="1">
      <formula>IF(OR(VLOOKUP(N22,$B$214:$C$244,2,FALSE)="Fin de semana",VLOOKUP(N22,$B$214:$C$244,2,FALSE)="Festivo"),TRUE,FALSE)</formula>
    </cfRule>
  </conditionalFormatting>
  <conditionalFormatting sqref="W22:AC26 W28:AC28 N27:T27">
    <cfRule type="expression" dxfId="83" priority="26">
      <formula>IF(_xlfn.ISOWEEKNUM(TODAY())=$V22,TRUE,FALSE)</formula>
    </cfRule>
    <cfRule type="expression" dxfId="82" priority="63" stopIfTrue="1">
      <formula>IF(VLOOKUP(N22,$B$245:$C$274,2,FALSE)="IT,Permiso reglam.",TRUE,FALSE)</formula>
    </cfRule>
    <cfRule type="expression" dxfId="81" priority="64" stopIfTrue="1">
      <formula>IF(VLOOKUP(N22,$B$245:$C$274,2,FALSE)="Vacaciones",TRUE,FALSE)</formula>
    </cfRule>
    <cfRule type="expression" dxfId="80" priority="65" stopIfTrue="1">
      <formula>IF(VLOOKUP(N22,$B$245:$C$274,2,FALSE)="Mañana y tarde",TRUE,FALSE)</formula>
    </cfRule>
    <cfRule type="expression" dxfId="79" priority="66" stopIfTrue="1">
      <formula>IF(VLOOKUP(N22,$B$245:$C$274,2,FALSE)="Sólo mañana",TRUE,FALSE)</formula>
    </cfRule>
    <cfRule type="expression" dxfId="78" priority="67" stopIfTrue="1">
      <formula>IF(OR(VLOOKUP(N22,$B$245:$C$274,2,FALSE)="Fin de semana",VLOOKUP(N22,$B$245:$C$274,2,FALSE)="Festivo"),TRUE,FALSE)</formula>
    </cfRule>
  </conditionalFormatting>
  <conditionalFormatting sqref="N31:T35">
    <cfRule type="expression" dxfId="77" priority="48" stopIfTrue="1">
      <formula>IF(VLOOKUP(N31,$B$306:$C$335,2,FALSE)="IT,Permiso reglam.",TRUE,FALSE)</formula>
    </cfRule>
    <cfRule type="expression" dxfId="76" priority="49" stopIfTrue="1">
      <formula>IF(VLOOKUP(N31,$B$306:$C$335,2,FALSE)="Vacaciones",TRUE,FALSE)</formula>
    </cfRule>
    <cfRule type="expression" dxfId="75" priority="50" stopIfTrue="1">
      <formula>IF(VLOOKUP(N31,$B$306:$C$335,2,FALSE)="Mañana y tarde",TRUE,FALSE)</formula>
    </cfRule>
    <cfRule type="expression" dxfId="74" priority="51" stopIfTrue="1">
      <formula>IF(VLOOKUP(N31,$B$306:$C$335,2,FALSE)="Sólo mañana",TRUE,FALSE)</formula>
    </cfRule>
    <cfRule type="expression" dxfId="73" priority="52" stopIfTrue="1">
      <formula>IF(OR(VLOOKUP(N31,$B$306:$C$335,2,FALSE)="Fin de semana",VLOOKUP(N31,$B$306:$C$335,2,FALSE)="Festivo"),TRUE,FALSE)</formula>
    </cfRule>
  </conditionalFormatting>
  <conditionalFormatting sqref="W31:AC35">
    <cfRule type="expression" dxfId="72" priority="25">
      <formula>IF(_xlfn.ISOWEEKNUM(TODAY())=$V31,TRUE,FALSE)</formula>
    </cfRule>
    <cfRule type="expression" dxfId="71" priority="43">
      <formula>IF(VLOOKUP(W31,$B$336:$C$366,2,FALSE)="IT,Permiso reglam.",TRUE,FALSE)</formula>
    </cfRule>
    <cfRule type="expression" dxfId="70" priority="44">
      <formula>IF(VLOOKUP(W31,$B$336:$C$366,2,FALSE)="Vacaciones",TRUE,FALSE)</formula>
    </cfRule>
    <cfRule type="expression" dxfId="69" priority="45">
      <formula>IF(VLOOKUP(W31,$B$336:$C$366,2,FALSE)="Mañana y tarde",TRUE,FALSE)</formula>
    </cfRule>
    <cfRule type="expression" dxfId="68" priority="46">
      <formula>IF(VLOOKUP(W31,$B$336:$C$366,2,FALSE)="Sólo mañana",TRUE,FALSE)</formula>
    </cfRule>
    <cfRule type="expression" dxfId="67" priority="47">
      <formula>IF(OR(VLOOKUP(W31,$B$336:$C$366,2,FALSE)="Fin de semana",VLOOKUP(W31,$B$336:$C$366,2,FALSE)="Festivo"),TRUE,FALSE)</formula>
    </cfRule>
  </conditionalFormatting>
  <conditionalFormatting sqref="N5:T10">
    <cfRule type="expression" dxfId="66" priority="32">
      <formula>IF(_xlfn.ISOWEEKNUM(TODAY())=$M5,TRUE,FALSE)</formula>
    </cfRule>
    <cfRule type="expression" dxfId="65" priority="108" stopIfTrue="1">
      <formula>IF(VLOOKUP(N5,$B$32:$C$59,2,FALSE)="IT,Permiso reglam.",TRUE,FALSE)</formula>
    </cfRule>
    <cfRule type="expression" dxfId="64" priority="109" stopIfTrue="1">
      <formula>IF(VLOOKUP(N5,$B$32:$C$59,2,FALSE)="Vacaciones",TRUE,FALSE)</formula>
    </cfRule>
    <cfRule type="expression" dxfId="63" priority="110" stopIfTrue="1">
      <formula>IF(VLOOKUP(N5,$B$32:$C$59,2,FALSE)="Mañana y tarde",TRUE,FALSE)</formula>
    </cfRule>
    <cfRule type="expression" dxfId="62" priority="111" stopIfTrue="1">
      <formula>IF(VLOOKUP(N5,$B$32:$C$59,2,FALSE)="Sólo mañana",TRUE,FALSE)</formula>
    </cfRule>
    <cfRule type="expression" dxfId="61" priority="112" stopIfTrue="1">
      <formula>IF(OR(VLOOKUP(N5,$B$32:$C$59,2,FALSE)="Fin de semana",VLOOKUP(N5,$B$32:$C$59,2,FALSE)="Festivo"),TRUE,FALSE)</formula>
    </cfRule>
  </conditionalFormatting>
  <conditionalFormatting sqref="N14:T19">
    <cfRule type="expression" dxfId="60" priority="31">
      <formula>IF(_xlfn.ISOWEEKNUM(TODAY())=$M14,TRUE,FALSE)</formula>
    </cfRule>
    <cfRule type="expression" dxfId="59" priority="88" stopIfTrue="1">
      <formula>IF(VLOOKUP(N14,$B$122:$C$152,2,FALSE)="IT,Permiso reglam.",TRUE,FALSE)</formula>
    </cfRule>
    <cfRule type="expression" dxfId="58" priority="89" stopIfTrue="1">
      <formula>IF(VLOOKUP(N14,$B$122:$C$152,2,FALSE)="Vacaciones",TRUE,FALSE)</formula>
    </cfRule>
    <cfRule type="expression" dxfId="57" priority="90" stopIfTrue="1">
      <formula>IF(VLOOKUP(N14,$B$122:$C$152,2,FALSE)="Mañana y tarde",TRUE,FALSE)</formula>
    </cfRule>
    <cfRule type="expression" dxfId="56" priority="91" stopIfTrue="1">
      <formula>IF(VLOOKUP(N14,$B$122:$C$152,2,FALSE)="Sólo mañana",TRUE,FALSE)</formula>
    </cfRule>
    <cfRule type="expression" dxfId="55" priority="92" stopIfTrue="1">
      <formula>IF(OR(VLOOKUP(N14,$B$122:$C$152,2,FALSE)="Fin de semana",VLOOKUP(N14,$B$122:$C$152,2,FALSE)="Festivo"),TRUE,FALSE)</formula>
    </cfRule>
  </conditionalFormatting>
  <conditionalFormatting sqref="N31:T35">
    <cfRule type="expression" dxfId="54" priority="29">
      <formula>IF(_xlfn.ISOWEEKNUM(TODAY())=$M31,TRUE,FALSE)</formula>
    </cfRule>
  </conditionalFormatting>
  <conditionalFormatting sqref="W5:AC10">
    <cfRule type="expression" dxfId="53" priority="28">
      <formula>IF(_xlfn.ISOWEEKNUM(TODAY())=$V5,TRUE,FALSE)</formula>
    </cfRule>
    <cfRule type="expression" dxfId="52" priority="103" stopIfTrue="1">
      <formula>IF(VLOOKUP(W5,$B$61:$C$91,2,FALSE)="IT,Permiso reglam.",TRUE,FALSE)</formula>
    </cfRule>
    <cfRule type="expression" dxfId="51" priority="104" stopIfTrue="1">
      <formula>IF(VLOOKUP(W5,$B$61:$C$91,2,FALSE)="Vacaciones",TRUE,FALSE)</formula>
    </cfRule>
    <cfRule type="expression" dxfId="50" priority="105" stopIfTrue="1">
      <formula>IF(VLOOKUP(W5,$B$61:$C$91,2,FALSE)="Mañana y tarde",TRUE,FALSE)</formula>
    </cfRule>
    <cfRule type="expression" dxfId="49" priority="106" stopIfTrue="1">
      <formula>IF(VLOOKUP(W5,$B$61:$C$91,2,FALSE)="Sólo mañana",TRUE,FALSE)</formula>
    </cfRule>
    <cfRule type="expression" dxfId="48" priority="107" stopIfTrue="1">
      <formula>IF(OR(VLOOKUP(W5,$B$61:$C$91,2,FALSE)="Fin de semana",VLOOKUP(W5,$B$61:$C$91,2,FALSE)="Festivo"),TRUE,FALSE)</formula>
    </cfRule>
  </conditionalFormatting>
  <conditionalFormatting sqref="W14:AC19">
    <cfRule type="expression" dxfId="47" priority="27">
      <formula>IF(_xlfn.ISOWEEKNUM(TODAY())=$V14,TRUE,FALSE)</formula>
    </cfRule>
    <cfRule type="expression" dxfId="46" priority="83" stopIfTrue="1">
      <formula>IF(VLOOKUP(W14,$B$153:$C$182,2,FALSE)="IT,Permiso reglam.",TRUE,FALSE)</formula>
    </cfRule>
    <cfRule type="expression" dxfId="45" priority="84" stopIfTrue="1">
      <formula>IF(VLOOKUP(W14,$B$153:$C$182,2,FALSE)="Vacaciones",TRUE,FALSE)</formula>
    </cfRule>
    <cfRule type="expression" dxfId="44" priority="85" stopIfTrue="1">
      <formula>IF(VLOOKUP(W14,$B$153:$C$182,2,FALSE)="Mañana y tarde",TRUE,FALSE)</formula>
    </cfRule>
    <cfRule type="expression" dxfId="43" priority="86" stopIfTrue="1">
      <formula>IF(VLOOKUP(W14,$B$153:$C$182,2,FALSE)="Sólo mañana",TRUE,FALSE)</formula>
    </cfRule>
    <cfRule type="expression" dxfId="42" priority="87" stopIfTrue="1">
      <formula>IF(OR(VLOOKUP(W14,$B$153:$C$182,2,FALSE)="Fin de semana",VLOOKUP(W14,$B$153:$C$182,2,FALSE)="Festivo"),TRUE,FALSE)</formula>
    </cfRule>
  </conditionalFormatting>
  <conditionalFormatting sqref="E5:K10">
    <cfRule type="expression" dxfId="41" priority="149">
      <formula>IF(_xlfn.ISOWEEKNUM(TODAY())=$D5,TRUE,FALSE)</formula>
    </cfRule>
    <cfRule type="expression" dxfId="40" priority="150" stopIfTrue="1">
      <formula>IF(VLOOKUP(E5,$B$1:$C$31,2,FALSE)="IT,Permiso reglam.",TRUE,FALSE)</formula>
    </cfRule>
    <cfRule type="expression" dxfId="39" priority="151" stopIfTrue="1">
      <formula>IF(VLOOKUP(E5,$B$1:$C$31,2,FALSE)="Vacaciones",TRUE,FALSE)</formula>
    </cfRule>
    <cfRule type="expression" dxfId="38" priority="152" stopIfTrue="1">
      <formula>IF(VLOOKUP(E5,$B$1:$C$31,2,FALSE)="Mañana y tarde",TRUE,FALSE)</formula>
    </cfRule>
    <cfRule type="expression" dxfId="37" priority="153" stopIfTrue="1">
      <formula>IF(VLOOKUP(E5,$B$1:$C$31,2,FALSE)="Sólo mañana",TRUE,FALSE)</formula>
    </cfRule>
    <cfRule type="expression" dxfId="36" priority="154" stopIfTrue="1">
      <formula>IF(OR(VLOOKUP(E5,$B$1:$C$31,2,FALSE)="Fin de semana",VLOOKUP(E5,$B$1:$C$31,2,FALSE)="Festivo"),TRUE,FALSE)</formula>
    </cfRule>
  </conditionalFormatting>
  <conditionalFormatting sqref="E22:K26">
    <cfRule type="expression" dxfId="35" priority="281">
      <formula>IF(_xlfn.ISOWEEKNUM(TODAY())=$D22,TRUE,FALSE)</formula>
    </cfRule>
    <cfRule type="expression" dxfId="34" priority="282" stopIfTrue="1">
      <formula>IF(VLOOKUP(E22,$B$183:$C$213,2,FALSE)="IT,Permiso reglam.",TRUE,FALSE)</formula>
    </cfRule>
    <cfRule type="expression" dxfId="33" priority="283" stopIfTrue="1">
      <formula>IF(VLOOKUP(E22,$B$183:$C$213,2,FALSE)="Vacaciones",TRUE,FALSE)</formula>
    </cfRule>
    <cfRule type="expression" dxfId="32" priority="284" stopIfTrue="1">
      <formula>IF(VLOOKUP(E22,$B$183:$C$213,2,FALSE)="Mañana y tarde",TRUE,FALSE)</formula>
    </cfRule>
    <cfRule type="expression" dxfId="31" priority="285" stopIfTrue="1">
      <formula>IF(VLOOKUP(E22,$B$183:$C$213,2,FALSE)="Sólo mañana",TRUE,FALSE)</formula>
    </cfRule>
    <cfRule type="expression" dxfId="30" priority="286" stopIfTrue="1">
      <formula>IF(OR(VLOOKUP(E22,$B$183:$C$213,2,FALSE)="Fin de semana",VLOOKUP(E22,$B$183:$C$213,2,FALSE)="Festivo"),TRUE,FALSE)</formula>
    </cfRule>
  </conditionalFormatting>
  <conditionalFormatting sqref="E31:K35">
    <cfRule type="expression" dxfId="29" priority="287">
      <formula>IF(_xlfn.ISOWEEKNUM(TODAY())=$D31,TRUE,FALSE)</formula>
    </cfRule>
    <cfRule type="expression" dxfId="28" priority="288" stopIfTrue="1">
      <formula>IF(VLOOKUP(E31,$B$275:$C$305,2,FALSE)="IT,Permiso reglam.",TRUE,FALSE)</formula>
    </cfRule>
    <cfRule type="expression" dxfId="27" priority="289" stopIfTrue="1">
      <formula>IF(VLOOKUP(E31,$B$275:$C$305,2,FALSE)="Vacaciones",TRUE,FALSE)</formula>
    </cfRule>
    <cfRule type="expression" dxfId="26" priority="290" stopIfTrue="1">
      <formula>IF(VLOOKUP(E31,$B$275:$C$305,2,FALSE)="Mañana y tarde",TRUE,FALSE)</formula>
    </cfRule>
    <cfRule type="expression" dxfId="25" priority="291" stopIfTrue="1">
      <formula>IF(VLOOKUP(E31,$B$275:$C$305,2,FALSE)="Sólo mañana",TRUE,FALSE)</formula>
    </cfRule>
    <cfRule type="expression" dxfId="24" priority="292" stopIfTrue="1">
      <formula>IF(OR(VLOOKUP(E31,$B$275:$C$305,2,FALSE)="Fin de semana",VLOOKUP(E31,$B$275:$C$305,2,FALSE)="Festivo"),TRUE,FALSE)</formula>
    </cfRule>
  </conditionalFormatting>
  <conditionalFormatting sqref="E14:K18">
    <cfRule type="expression" dxfId="23" priority="293">
      <formula>IF(_xlfn.ISOWEEKNUM(TODAY())=$D16,TRUE,FALSE)</formula>
    </cfRule>
    <cfRule type="expression" dxfId="22" priority="294" stopIfTrue="1">
      <formula>IF(VLOOKUP(E14,$B$92:$C$121,2,FALSE)="IT,Permiso reglam.",TRUE,FALSE)</formula>
    </cfRule>
    <cfRule type="expression" dxfId="21" priority="295" stopIfTrue="1">
      <formula>IF(VLOOKUP(E14,$B$92:$C$121,2,FALSE)="Vacaciones",TRUE,FALSE)</formula>
    </cfRule>
    <cfRule type="expression" dxfId="20" priority="296" stopIfTrue="1">
      <formula>IF(VLOOKUP(E14,$B$92:$C$121,2,FALSE)="Mañana y tarde",TRUE,FALSE)</formula>
    </cfRule>
    <cfRule type="expression" dxfId="19" priority="297" stopIfTrue="1">
      <formula>IF(VLOOKUP(E14,$B$92:$C$121,2,FALSE)="Sólo mañana",TRUE,FALSE)</formula>
    </cfRule>
    <cfRule type="expression" dxfId="18" priority="298" stopIfTrue="1">
      <formula>IF(OR(VLOOKUP(E14,$B$92:$C$121,2,FALSE)="Fin de semana",VLOOKUP(E14,$B$92:$C$121,2,FALSE)="Festivo"),TRUE,FALSE)</formula>
    </cfRule>
  </conditionalFormatting>
  <conditionalFormatting sqref="N36">
    <cfRule type="expression" dxfId="17" priority="335">
      <formula>IF(_xlfn.ISOWEEKNUM(TODAY())=#REF!,TRUE,FALSE)</formula>
    </cfRule>
    <cfRule type="expression" dxfId="16" priority="336">
      <formula>IF(VLOOKUP(N36,$B$336:$C$366,2,FALSE)="IT,Permiso reglam.",TRUE,FALSE)</formula>
    </cfRule>
    <cfRule type="expression" dxfId="15" priority="337">
      <formula>IF(VLOOKUP(N36,$B$336:$C$366,2,FALSE)="Vacaciones",TRUE,FALSE)</formula>
    </cfRule>
    <cfRule type="expression" dxfId="14" priority="338">
      <formula>IF(VLOOKUP(N36,$B$336:$C$366,2,FALSE)="Mañana y tarde",TRUE,FALSE)</formula>
    </cfRule>
    <cfRule type="expression" dxfId="13" priority="339">
      <formula>IF(VLOOKUP(N36,$B$336:$C$366,2,FALSE)="Sólo mañana",TRUE,FALSE)</formula>
    </cfRule>
    <cfRule type="expression" dxfId="12" priority="340">
      <formula>IF(OR(VLOOKUP(N36,$B$336:$C$366,2,FALSE)="Fin de semana",VLOOKUP(N36,$B$336:$C$366,2,FALSE)="Festivo"),TRUE,FALSE)</formula>
    </cfRule>
  </conditionalFormatting>
  <pageMargins left="0.7" right="0.7" top="0.75" bottom="0.75" header="0.3" footer="0.3"/>
  <pageSetup paperSize="9" orientation="portrait" horizontalDpi="4294967294" verticalDpi="4294967294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autoPageBreaks="0" fitToPage="1"/>
  </sheetPr>
  <dimension ref="A1:M32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8.710937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1</v>
      </c>
      <c r="B2" s="11">
        <v>43831</v>
      </c>
      <c r="C2" s="68">
        <f>WEEKDAY(B2,1)</f>
        <v>4</v>
      </c>
      <c r="D2" s="12" t="s">
        <v>3</v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32" si="0">_xlfn.ISOWEEKNUM(B3)</f>
        <v>1</v>
      </c>
      <c r="B3" s="11">
        <v>43832</v>
      </c>
      <c r="C3" s="68">
        <f t="shared" ref="C3:C32" si="1">WEEKDAY(B3,1)</f>
        <v>5</v>
      </c>
      <c r="D3" s="12" t="str">
        <f t="shared" ref="D3:D5" si="2">IF(OR(C3=1,C3=7),"Fin de semana","")</f>
        <v/>
      </c>
      <c r="E3" s="13"/>
      <c r="F3" s="13"/>
      <c r="G3" s="13"/>
      <c r="H3" s="69" t="str">
        <f t="shared" ref="H3:H32" si="3">IF($G3-$E3=0,"",$G3-$E3-$F3)</f>
        <v/>
      </c>
      <c r="I3" s="13"/>
      <c r="J3" s="13"/>
      <c r="K3" s="13"/>
      <c r="L3" s="14" t="str">
        <f t="shared" ref="L3:L32" si="4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0"/>
        <v>1</v>
      </c>
      <c r="B4" s="11">
        <v>43833</v>
      </c>
      <c r="C4" s="68">
        <f t="shared" si="1"/>
        <v>6</v>
      </c>
      <c r="D4" s="12" t="str">
        <f t="shared" si="2"/>
        <v/>
      </c>
      <c r="E4" s="13"/>
      <c r="F4" s="13"/>
      <c r="G4" s="13"/>
      <c r="H4" s="69" t="str">
        <f t="shared" si="3"/>
        <v/>
      </c>
      <c r="I4" s="13"/>
      <c r="J4" s="13"/>
      <c r="K4" s="13"/>
      <c r="L4" s="14" t="str">
        <f t="shared" si="4"/>
        <v/>
      </c>
      <c r="M4" s="79"/>
    </row>
    <row r="5" spans="1:13" x14ac:dyDescent="0.25">
      <c r="A5">
        <f t="shared" si="0"/>
        <v>1</v>
      </c>
      <c r="B5" s="11">
        <v>43834</v>
      </c>
      <c r="C5" s="68">
        <f t="shared" si="1"/>
        <v>7</v>
      </c>
      <c r="D5" s="12" t="str">
        <f t="shared" si="2"/>
        <v>Fin de semana</v>
      </c>
      <c r="E5" s="13"/>
      <c r="F5" s="13"/>
      <c r="G5" s="13"/>
      <c r="H5" s="69" t="str">
        <f t="shared" si="3"/>
        <v/>
      </c>
      <c r="I5" s="13"/>
      <c r="J5" s="13"/>
      <c r="K5" s="13"/>
      <c r="L5" s="14" t="str">
        <f t="shared" si="4"/>
        <v/>
      </c>
      <c r="M5" s="79"/>
    </row>
    <row r="6" spans="1:13" x14ac:dyDescent="0.25">
      <c r="A6">
        <f t="shared" si="0"/>
        <v>1</v>
      </c>
      <c r="B6" s="11">
        <v>43835</v>
      </c>
      <c r="C6" s="68">
        <f t="shared" si="1"/>
        <v>1</v>
      </c>
      <c r="D6" s="12" t="str">
        <f t="shared" ref="D6:D16" si="5">IF(OR(C6=1,C6=7),"Fin de semana","")</f>
        <v>Fin de semana</v>
      </c>
      <c r="E6" s="13"/>
      <c r="F6" s="13"/>
      <c r="G6" s="13"/>
      <c r="H6" s="69" t="str">
        <f t="shared" si="3"/>
        <v/>
      </c>
      <c r="I6" s="13"/>
      <c r="J6" s="13"/>
      <c r="K6" s="13"/>
      <c r="L6" s="14" t="str">
        <f t="shared" si="4"/>
        <v/>
      </c>
      <c r="M6" s="79"/>
    </row>
    <row r="7" spans="1:13" x14ac:dyDescent="0.25">
      <c r="A7">
        <f t="shared" si="0"/>
        <v>2</v>
      </c>
      <c r="B7" s="11">
        <v>43836</v>
      </c>
      <c r="C7" s="68">
        <f t="shared" si="1"/>
        <v>2</v>
      </c>
      <c r="D7" s="12" t="s">
        <v>3</v>
      </c>
      <c r="E7" s="13"/>
      <c r="F7" s="13"/>
      <c r="G7" s="13"/>
      <c r="H7" s="69" t="str">
        <f t="shared" si="3"/>
        <v/>
      </c>
      <c r="I7" s="13"/>
      <c r="J7" s="13"/>
      <c r="K7" s="13"/>
      <c r="L7" s="14" t="str">
        <f t="shared" si="4"/>
        <v/>
      </c>
      <c r="M7" s="79"/>
    </row>
    <row r="8" spans="1:13" x14ac:dyDescent="0.25">
      <c r="A8">
        <f t="shared" si="0"/>
        <v>2</v>
      </c>
      <c r="B8" s="11">
        <v>43837</v>
      </c>
      <c r="C8" s="68">
        <f t="shared" si="1"/>
        <v>3</v>
      </c>
      <c r="D8" s="12" t="str">
        <f t="shared" si="5"/>
        <v/>
      </c>
      <c r="E8" s="13"/>
      <c r="F8" s="13"/>
      <c r="G8" s="13"/>
      <c r="H8" s="69" t="str">
        <f t="shared" si="3"/>
        <v/>
      </c>
      <c r="I8" s="13"/>
      <c r="J8" s="13"/>
      <c r="K8" s="13"/>
      <c r="L8" s="14" t="str">
        <f t="shared" si="4"/>
        <v/>
      </c>
      <c r="M8" s="79"/>
    </row>
    <row r="9" spans="1:13" x14ac:dyDescent="0.25">
      <c r="A9">
        <f t="shared" si="0"/>
        <v>2</v>
      </c>
      <c r="B9" s="11">
        <v>43838</v>
      </c>
      <c r="C9" s="68">
        <f t="shared" si="1"/>
        <v>4</v>
      </c>
      <c r="D9" s="12" t="str">
        <f t="shared" si="5"/>
        <v/>
      </c>
      <c r="E9" s="13"/>
      <c r="F9" s="13"/>
      <c r="G9" s="13"/>
      <c r="H9" s="69" t="str">
        <f t="shared" si="3"/>
        <v/>
      </c>
      <c r="I9" s="13"/>
      <c r="J9" s="13"/>
      <c r="K9" s="13"/>
      <c r="L9" s="14" t="str">
        <f t="shared" si="4"/>
        <v/>
      </c>
      <c r="M9" s="79"/>
    </row>
    <row r="10" spans="1:13" x14ac:dyDescent="0.25">
      <c r="A10">
        <f t="shared" si="0"/>
        <v>2</v>
      </c>
      <c r="B10" s="11">
        <v>43839</v>
      </c>
      <c r="C10" s="68">
        <f t="shared" si="1"/>
        <v>5</v>
      </c>
      <c r="D10" s="12" t="str">
        <f t="shared" si="5"/>
        <v/>
      </c>
      <c r="E10" s="13"/>
      <c r="F10" s="13"/>
      <c r="G10" s="13"/>
      <c r="H10" s="69" t="str">
        <f t="shared" si="3"/>
        <v/>
      </c>
      <c r="I10" s="13"/>
      <c r="J10" s="13"/>
      <c r="K10" s="13"/>
      <c r="L10" s="14" t="str">
        <f t="shared" si="4"/>
        <v/>
      </c>
      <c r="M10" s="79"/>
    </row>
    <row r="11" spans="1:13" x14ac:dyDescent="0.25">
      <c r="A11">
        <f t="shared" si="0"/>
        <v>2</v>
      </c>
      <c r="B11" s="11">
        <v>43840</v>
      </c>
      <c r="C11" s="68">
        <f t="shared" si="1"/>
        <v>6</v>
      </c>
      <c r="D11" s="12" t="str">
        <f t="shared" si="5"/>
        <v/>
      </c>
      <c r="E11" s="13"/>
      <c r="F11" s="13"/>
      <c r="G11" s="13"/>
      <c r="H11" s="69" t="str">
        <f t="shared" si="3"/>
        <v/>
      </c>
      <c r="I11" s="13"/>
      <c r="J11" s="13"/>
      <c r="K11" s="13"/>
      <c r="L11" s="14" t="str">
        <f t="shared" si="4"/>
        <v/>
      </c>
      <c r="M11" s="79"/>
    </row>
    <row r="12" spans="1:13" x14ac:dyDescent="0.25">
      <c r="A12">
        <f t="shared" si="0"/>
        <v>2</v>
      </c>
      <c r="B12" s="11">
        <v>43841</v>
      </c>
      <c r="C12" s="68">
        <f t="shared" si="1"/>
        <v>7</v>
      </c>
      <c r="D12" s="12" t="str">
        <f t="shared" si="5"/>
        <v>Fin de semana</v>
      </c>
      <c r="E12" s="13"/>
      <c r="F12" s="13"/>
      <c r="G12" s="13"/>
      <c r="H12" s="69" t="str">
        <f t="shared" si="3"/>
        <v/>
      </c>
      <c r="I12" s="13"/>
      <c r="J12" s="13"/>
      <c r="K12" s="13"/>
      <c r="L12" s="14" t="str">
        <f t="shared" si="4"/>
        <v/>
      </c>
      <c r="M12" s="79"/>
    </row>
    <row r="13" spans="1:13" x14ac:dyDescent="0.25">
      <c r="A13">
        <f t="shared" si="0"/>
        <v>2</v>
      </c>
      <c r="B13" s="11">
        <v>43842</v>
      </c>
      <c r="C13" s="68">
        <f t="shared" si="1"/>
        <v>1</v>
      </c>
      <c r="D13" s="12" t="str">
        <f t="shared" si="5"/>
        <v>Fin de semana</v>
      </c>
      <c r="E13" s="13"/>
      <c r="F13" s="13"/>
      <c r="G13" s="13"/>
      <c r="H13" s="69" t="str">
        <f t="shared" si="3"/>
        <v/>
      </c>
      <c r="I13" s="13"/>
      <c r="J13" s="13"/>
      <c r="K13" s="13"/>
      <c r="L13" s="14" t="str">
        <f t="shared" si="4"/>
        <v/>
      </c>
      <c r="M13" s="79"/>
    </row>
    <row r="14" spans="1:13" x14ac:dyDescent="0.25">
      <c r="A14">
        <f t="shared" si="0"/>
        <v>3</v>
      </c>
      <c r="B14" s="11">
        <v>43843</v>
      </c>
      <c r="C14" s="68">
        <f t="shared" si="1"/>
        <v>2</v>
      </c>
      <c r="D14" s="12" t="str">
        <f t="shared" si="5"/>
        <v/>
      </c>
      <c r="E14" s="13"/>
      <c r="F14" s="13"/>
      <c r="G14" s="13"/>
      <c r="H14" s="69" t="str">
        <f t="shared" si="3"/>
        <v/>
      </c>
      <c r="I14" s="13"/>
      <c r="J14" s="13"/>
      <c r="K14" s="13"/>
      <c r="L14" s="14" t="str">
        <f t="shared" si="4"/>
        <v/>
      </c>
      <c r="M14" s="79"/>
    </row>
    <row r="15" spans="1:13" x14ac:dyDescent="0.25">
      <c r="A15">
        <f t="shared" si="0"/>
        <v>3</v>
      </c>
      <c r="B15" s="11">
        <v>43844</v>
      </c>
      <c r="C15" s="68">
        <f t="shared" si="1"/>
        <v>3</v>
      </c>
      <c r="D15" s="12" t="str">
        <f t="shared" si="5"/>
        <v/>
      </c>
      <c r="E15" s="13"/>
      <c r="F15" s="13"/>
      <c r="G15" s="13"/>
      <c r="H15" s="69" t="str">
        <f t="shared" si="3"/>
        <v/>
      </c>
      <c r="I15" s="13"/>
      <c r="J15" s="13"/>
      <c r="K15" s="13"/>
      <c r="L15" s="14" t="str">
        <f t="shared" si="4"/>
        <v/>
      </c>
      <c r="M15" s="79"/>
    </row>
    <row r="16" spans="1:13" x14ac:dyDescent="0.25">
      <c r="A16">
        <f t="shared" si="0"/>
        <v>3</v>
      </c>
      <c r="B16" s="11">
        <v>43845</v>
      </c>
      <c r="C16" s="68">
        <f t="shared" si="1"/>
        <v>4</v>
      </c>
      <c r="D16" s="12" t="str">
        <f t="shared" si="5"/>
        <v/>
      </c>
      <c r="E16" s="13"/>
      <c r="F16" s="13"/>
      <c r="G16" s="13"/>
      <c r="H16" s="69" t="str">
        <f t="shared" si="3"/>
        <v/>
      </c>
      <c r="I16" s="13"/>
      <c r="J16" s="13"/>
      <c r="K16" s="13"/>
      <c r="L16" s="14" t="str">
        <f t="shared" si="4"/>
        <v/>
      </c>
      <c r="M16" s="79"/>
    </row>
    <row r="17" spans="1:13" x14ac:dyDescent="0.25">
      <c r="A17">
        <f t="shared" si="0"/>
        <v>3</v>
      </c>
      <c r="B17" s="11">
        <v>43846</v>
      </c>
      <c r="C17" s="68">
        <f t="shared" si="1"/>
        <v>5</v>
      </c>
      <c r="D17" s="12" t="str">
        <f t="shared" ref="D17:D18" si="6">IF(OR(C17=1,C17=7),"Fin de semana","")</f>
        <v/>
      </c>
      <c r="E17" s="13"/>
      <c r="F17" s="13"/>
      <c r="G17" s="13"/>
      <c r="H17" s="69" t="str">
        <f t="shared" si="3"/>
        <v/>
      </c>
      <c r="I17" s="13"/>
      <c r="J17" s="13"/>
      <c r="K17" s="13"/>
      <c r="L17" s="14" t="str">
        <f t="shared" si="4"/>
        <v/>
      </c>
      <c r="M17" s="79"/>
    </row>
    <row r="18" spans="1:13" x14ac:dyDescent="0.25">
      <c r="A18">
        <f t="shared" si="0"/>
        <v>3</v>
      </c>
      <c r="B18" s="11">
        <v>43847</v>
      </c>
      <c r="C18" s="68">
        <f t="shared" si="1"/>
        <v>6</v>
      </c>
      <c r="D18" s="12" t="str">
        <f t="shared" si="6"/>
        <v/>
      </c>
      <c r="E18" s="13"/>
      <c r="F18" s="13"/>
      <c r="G18" s="13"/>
      <c r="H18" s="69" t="str">
        <f t="shared" si="3"/>
        <v/>
      </c>
      <c r="I18" s="13"/>
      <c r="J18" s="13"/>
      <c r="K18" s="13"/>
      <c r="L18" s="14" t="str">
        <f t="shared" si="4"/>
        <v/>
      </c>
      <c r="M18" s="79"/>
    </row>
    <row r="19" spans="1:13" x14ac:dyDescent="0.25">
      <c r="A19">
        <f t="shared" si="0"/>
        <v>3</v>
      </c>
      <c r="B19" s="11">
        <v>43848</v>
      </c>
      <c r="C19" s="68">
        <f t="shared" si="1"/>
        <v>7</v>
      </c>
      <c r="D19" s="12" t="str">
        <f t="shared" ref="D19:D32" si="7">IF(OR(C19=1,C19=7),"Fin de semana","")</f>
        <v>Fin de semana</v>
      </c>
      <c r="E19" s="13"/>
      <c r="F19" s="13"/>
      <c r="G19" s="13"/>
      <c r="H19" s="69" t="str">
        <f t="shared" si="3"/>
        <v/>
      </c>
      <c r="I19" s="13"/>
      <c r="J19" s="13"/>
      <c r="K19" s="13"/>
      <c r="L19" s="14" t="str">
        <f t="shared" si="4"/>
        <v/>
      </c>
      <c r="M19" s="79"/>
    </row>
    <row r="20" spans="1:13" x14ac:dyDescent="0.25">
      <c r="A20">
        <f t="shared" si="0"/>
        <v>3</v>
      </c>
      <c r="B20" s="11">
        <v>43849</v>
      </c>
      <c r="C20" s="68">
        <f t="shared" si="1"/>
        <v>1</v>
      </c>
      <c r="D20" s="12" t="str">
        <f t="shared" si="7"/>
        <v>Fin de semana</v>
      </c>
      <c r="E20" s="13"/>
      <c r="F20" s="13"/>
      <c r="G20" s="13"/>
      <c r="H20" s="69" t="str">
        <f t="shared" si="3"/>
        <v/>
      </c>
      <c r="I20" s="13"/>
      <c r="J20" s="13"/>
      <c r="K20" s="13"/>
      <c r="L20" s="14" t="str">
        <f t="shared" si="4"/>
        <v/>
      </c>
      <c r="M20" s="79"/>
    </row>
    <row r="21" spans="1:13" x14ac:dyDescent="0.25">
      <c r="A21">
        <f t="shared" si="0"/>
        <v>4</v>
      </c>
      <c r="B21" s="11">
        <v>43850</v>
      </c>
      <c r="C21" s="68">
        <f t="shared" si="1"/>
        <v>2</v>
      </c>
      <c r="D21" s="12" t="str">
        <f t="shared" si="7"/>
        <v/>
      </c>
      <c r="E21" s="13"/>
      <c r="F21" s="13"/>
      <c r="G21" s="13"/>
      <c r="H21" s="69" t="str">
        <f t="shared" si="3"/>
        <v/>
      </c>
      <c r="I21" s="13"/>
      <c r="J21" s="13"/>
      <c r="K21" s="13"/>
      <c r="L21" s="14" t="str">
        <f t="shared" si="4"/>
        <v/>
      </c>
      <c r="M21" s="79"/>
    </row>
    <row r="22" spans="1:13" x14ac:dyDescent="0.25">
      <c r="A22">
        <f t="shared" si="0"/>
        <v>4</v>
      </c>
      <c r="B22" s="11">
        <v>43851</v>
      </c>
      <c r="C22" s="68">
        <f t="shared" si="1"/>
        <v>3</v>
      </c>
      <c r="D22" s="12" t="str">
        <f t="shared" si="7"/>
        <v/>
      </c>
      <c r="E22" s="13"/>
      <c r="F22" s="13"/>
      <c r="G22" s="13"/>
      <c r="H22" s="69" t="str">
        <f t="shared" si="3"/>
        <v/>
      </c>
      <c r="I22" s="13"/>
      <c r="J22" s="13"/>
      <c r="K22" s="13"/>
      <c r="L22" s="14" t="str">
        <f t="shared" si="4"/>
        <v/>
      </c>
      <c r="M22" s="79"/>
    </row>
    <row r="23" spans="1:13" x14ac:dyDescent="0.25">
      <c r="A23">
        <f t="shared" si="0"/>
        <v>4</v>
      </c>
      <c r="B23" s="11">
        <v>43852</v>
      </c>
      <c r="C23" s="68">
        <f t="shared" si="1"/>
        <v>4</v>
      </c>
      <c r="D23" s="12" t="str">
        <f t="shared" si="7"/>
        <v/>
      </c>
      <c r="E23" s="13"/>
      <c r="F23" s="13"/>
      <c r="G23" s="13"/>
      <c r="H23" s="69" t="str">
        <f t="shared" si="3"/>
        <v/>
      </c>
      <c r="I23" s="13"/>
      <c r="J23" s="13"/>
      <c r="K23" s="13"/>
      <c r="L23" s="14" t="str">
        <f t="shared" si="4"/>
        <v/>
      </c>
      <c r="M23" s="79"/>
    </row>
    <row r="24" spans="1:13" x14ac:dyDescent="0.25">
      <c r="A24">
        <f t="shared" si="0"/>
        <v>4</v>
      </c>
      <c r="B24" s="11">
        <v>43853</v>
      </c>
      <c r="C24" s="68">
        <f t="shared" si="1"/>
        <v>5</v>
      </c>
      <c r="D24" s="12" t="str">
        <f t="shared" si="7"/>
        <v/>
      </c>
      <c r="E24" s="13"/>
      <c r="F24" s="13"/>
      <c r="G24" s="13"/>
      <c r="H24" s="69" t="str">
        <f t="shared" si="3"/>
        <v/>
      </c>
      <c r="I24" s="13"/>
      <c r="J24" s="13"/>
      <c r="K24" s="13"/>
      <c r="L24" s="14" t="str">
        <f t="shared" si="4"/>
        <v/>
      </c>
      <c r="M24" s="79"/>
    </row>
    <row r="25" spans="1:13" x14ac:dyDescent="0.25">
      <c r="A25">
        <f t="shared" si="0"/>
        <v>4</v>
      </c>
      <c r="B25" s="11">
        <v>43854</v>
      </c>
      <c r="C25" s="68">
        <f t="shared" si="1"/>
        <v>6</v>
      </c>
      <c r="D25" s="12" t="str">
        <f t="shared" si="7"/>
        <v/>
      </c>
      <c r="E25" s="13"/>
      <c r="F25" s="13"/>
      <c r="G25" s="13"/>
      <c r="H25" s="69" t="str">
        <f t="shared" si="3"/>
        <v/>
      </c>
      <c r="I25" s="13"/>
      <c r="J25" s="13"/>
      <c r="K25" s="13"/>
      <c r="L25" s="14" t="str">
        <f t="shared" si="4"/>
        <v/>
      </c>
      <c r="M25" s="79"/>
    </row>
    <row r="26" spans="1:13" x14ac:dyDescent="0.25">
      <c r="A26">
        <f t="shared" si="0"/>
        <v>4</v>
      </c>
      <c r="B26" s="11">
        <v>43855</v>
      </c>
      <c r="C26" s="68">
        <f t="shared" si="1"/>
        <v>7</v>
      </c>
      <c r="D26" s="12" t="str">
        <f t="shared" si="7"/>
        <v>Fin de semana</v>
      </c>
      <c r="E26" s="13"/>
      <c r="F26" s="13"/>
      <c r="G26" s="13"/>
      <c r="H26" s="69" t="str">
        <f t="shared" si="3"/>
        <v/>
      </c>
      <c r="I26" s="13"/>
      <c r="J26" s="13"/>
      <c r="K26" s="13"/>
      <c r="L26" s="14" t="str">
        <f t="shared" si="4"/>
        <v/>
      </c>
      <c r="M26" s="79"/>
    </row>
    <row r="27" spans="1:13" x14ac:dyDescent="0.25">
      <c r="A27">
        <f t="shared" si="0"/>
        <v>4</v>
      </c>
      <c r="B27" s="11">
        <v>43856</v>
      </c>
      <c r="C27" s="68">
        <f t="shared" si="1"/>
        <v>1</v>
      </c>
      <c r="D27" s="12" t="str">
        <f t="shared" si="7"/>
        <v>Fin de semana</v>
      </c>
      <c r="E27" s="13"/>
      <c r="F27" s="13"/>
      <c r="G27" s="13"/>
      <c r="H27" s="69" t="str">
        <f t="shared" si="3"/>
        <v/>
      </c>
      <c r="I27" s="13"/>
      <c r="J27" s="13"/>
      <c r="K27" s="13"/>
      <c r="L27" s="14" t="str">
        <f t="shared" si="4"/>
        <v/>
      </c>
      <c r="M27" s="79"/>
    </row>
    <row r="28" spans="1:13" x14ac:dyDescent="0.25">
      <c r="A28">
        <f t="shared" si="0"/>
        <v>5</v>
      </c>
      <c r="B28" s="11">
        <v>43857</v>
      </c>
      <c r="C28" s="68">
        <f t="shared" si="1"/>
        <v>2</v>
      </c>
      <c r="D28" s="12" t="str">
        <f t="shared" si="7"/>
        <v/>
      </c>
      <c r="E28" s="13"/>
      <c r="F28" s="13"/>
      <c r="G28" s="13"/>
      <c r="H28" s="69" t="str">
        <f t="shared" si="3"/>
        <v/>
      </c>
      <c r="I28" s="13"/>
      <c r="J28" s="13"/>
      <c r="K28" s="13"/>
      <c r="L28" s="14" t="str">
        <f t="shared" si="4"/>
        <v/>
      </c>
      <c r="M28" s="79"/>
    </row>
    <row r="29" spans="1:13" x14ac:dyDescent="0.25">
      <c r="A29">
        <f t="shared" si="0"/>
        <v>5</v>
      </c>
      <c r="B29" s="11">
        <v>43858</v>
      </c>
      <c r="C29" s="68">
        <f t="shared" si="1"/>
        <v>3</v>
      </c>
      <c r="D29" s="12" t="str">
        <f t="shared" si="7"/>
        <v/>
      </c>
      <c r="E29" s="13"/>
      <c r="F29" s="13"/>
      <c r="G29" s="13"/>
      <c r="H29" s="69" t="str">
        <f t="shared" si="3"/>
        <v/>
      </c>
      <c r="I29" s="13"/>
      <c r="J29" s="13"/>
      <c r="K29" s="13"/>
      <c r="L29" s="14" t="str">
        <f t="shared" si="4"/>
        <v/>
      </c>
      <c r="M29" s="79"/>
    </row>
    <row r="30" spans="1:13" x14ac:dyDescent="0.25">
      <c r="A30">
        <f t="shared" si="0"/>
        <v>5</v>
      </c>
      <c r="B30" s="11">
        <v>43859</v>
      </c>
      <c r="C30" s="68">
        <f t="shared" si="1"/>
        <v>4</v>
      </c>
      <c r="D30" s="12" t="str">
        <f t="shared" si="7"/>
        <v/>
      </c>
      <c r="E30" s="13"/>
      <c r="F30" s="13"/>
      <c r="G30" s="13"/>
      <c r="H30" s="69" t="str">
        <f t="shared" si="3"/>
        <v/>
      </c>
      <c r="I30" s="13"/>
      <c r="J30" s="13"/>
      <c r="K30" s="13"/>
      <c r="L30" s="14" t="str">
        <f t="shared" si="4"/>
        <v/>
      </c>
      <c r="M30" s="79"/>
    </row>
    <row r="31" spans="1:13" x14ac:dyDescent="0.25">
      <c r="A31">
        <f t="shared" si="0"/>
        <v>5</v>
      </c>
      <c r="B31" s="11">
        <v>43860</v>
      </c>
      <c r="C31" s="68">
        <f t="shared" si="1"/>
        <v>5</v>
      </c>
      <c r="D31" s="12" t="str">
        <f t="shared" si="7"/>
        <v/>
      </c>
      <c r="E31" s="13"/>
      <c r="F31" s="13"/>
      <c r="G31" s="13"/>
      <c r="H31" s="69" t="str">
        <f t="shared" si="3"/>
        <v/>
      </c>
      <c r="I31" s="13"/>
      <c r="J31" s="13"/>
      <c r="K31" s="13"/>
      <c r="L31" s="14" t="str">
        <f t="shared" si="4"/>
        <v/>
      </c>
      <c r="M31" s="79"/>
    </row>
    <row r="32" spans="1:13" x14ac:dyDescent="0.25">
      <c r="A32">
        <f t="shared" si="0"/>
        <v>5</v>
      </c>
      <c r="B32" s="11">
        <v>43861</v>
      </c>
      <c r="C32" s="68">
        <f t="shared" si="1"/>
        <v>6</v>
      </c>
      <c r="D32" s="12" t="str">
        <f t="shared" si="7"/>
        <v/>
      </c>
      <c r="E32" s="13"/>
      <c r="F32" s="13"/>
      <c r="G32" s="13"/>
      <c r="H32" s="69" t="str">
        <f t="shared" si="3"/>
        <v/>
      </c>
      <c r="I32" s="13"/>
      <c r="J32" s="13"/>
      <c r="K32" s="13"/>
      <c r="L32" s="14" t="str">
        <f t="shared" si="4"/>
        <v/>
      </c>
      <c r="M32" s="79"/>
    </row>
  </sheetData>
  <sheetProtection algorithmName="SHA-512" hashValue="rWdxqoPoURY61hRGEoHfYL/ilbVO1m23J/kPr7zfYZaOQQUFzHj9dJ4b4MCM/HikWPpI7cI/gmm3OWGZsLQM3g==" saltValue="ob+OSz+gvnuyPkXef5n4hg==" spinCount="100000" sheet="1" selectLockedCells="1"/>
  <conditionalFormatting sqref="L2:L32">
    <cfRule type="containsText" dxfId="11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list" errorStyle="warning" allowBlank="1" showInputMessage="1" showErrorMessage="1" errorTitle="Error" error="Debe seleccionar un tipo de día" sqref="D2:D32" xr:uid="{00000000-0002-0000-0300-000000000000}">
      <formula1>TipoDia</formula1>
    </dataValidation>
    <dataValidation type="time" allowBlank="1" showInputMessage="1" showErrorMessage="1" errorTitle="Error de entrada" error="La entrada debe estar entre las 07:45 y las 09:00" promptTitle="Hora de entrada" prompt="La hora de entrada debe estar comprendida entre las 7:45 y las 9:00" sqref="E2:E32" xr:uid="{00000000-0002-0000-0300-000001000000}">
      <formula1>0.322916666666667</formula1>
      <formula2>0.375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2" xr:uid="{00000000-0002-0000-0300-000002000000}">
      <formula1>0.604166666666667</formula1>
      <formula2>0.75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2" xr:uid="{00000000-0002-0000-0300-000003000000}">
      <formula1>0.625</formula1>
      <formula2>0.875</formula2>
    </dataValidation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2" xr:uid="{00000000-0002-0000-0300-000004000000}">
      <formula1>0.625</formula1>
      <formula2>0.875</formula2>
    </dataValidation>
    <dataValidation allowBlank="1" showInputMessage="1" showErrorMessage="1" sqref="J2:J32" xr:uid="{00000000-0002-0000-0300-000005000000}"/>
  </dataValidations>
  <pageMargins left="0.7" right="0.7" top="0.75" bottom="0.75" header="0.3" footer="0.3"/>
  <pageSetup paperSize="9" scale="82" orientation="landscape" cellComments="atEnd" horizontalDpi="4294967294" verticalDpi="4294967294" r:id="rId1"/>
  <ignoredErrors>
    <ignoredError sqref="D19:D32 D17:D18 D16 D14 D8 D3:D7 D9:D13 D15" unlockedFormula="1"/>
  </ignoredErrors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M33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5</v>
      </c>
      <c r="B2" s="11">
        <v>43862</v>
      </c>
      <c r="C2" s="68">
        <f>WEEKDAY(B2,1)</f>
        <v>7</v>
      </c>
      <c r="D2" s="12" t="str">
        <f t="shared" ref="D2" si="0">IF(OR(C2=1,C2=7),"Fin de semana","")</f>
        <v>Fin de semana</v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29" si="1">_xlfn.ISOWEEKNUM(B3)</f>
        <v>5</v>
      </c>
      <c r="B3" s="11">
        <v>43863</v>
      </c>
      <c r="C3" s="68">
        <f t="shared" ref="C3:C29" si="2">WEEKDAY(B3,1)</f>
        <v>1</v>
      </c>
      <c r="D3" s="12" t="str">
        <f t="shared" ref="D3:D29" si="3">IF(OR(C3=1,C3=7),"Fin de semana","")</f>
        <v>Fin de semana</v>
      </c>
      <c r="E3" s="13"/>
      <c r="F3" s="13"/>
      <c r="G3" s="13"/>
      <c r="H3" s="69" t="str">
        <f t="shared" ref="H3:H30" si="4">IF($G3-$E3=0,"",$G3-$E3-$F3)</f>
        <v/>
      </c>
      <c r="I3" s="13"/>
      <c r="J3" s="13"/>
      <c r="K3" s="13"/>
      <c r="L3" s="14" t="str">
        <f t="shared" ref="L3:L30" si="5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1"/>
        <v>6</v>
      </c>
      <c r="B4" s="11">
        <v>43864</v>
      </c>
      <c r="C4" s="68">
        <f t="shared" si="2"/>
        <v>2</v>
      </c>
      <c r="D4" s="12" t="str">
        <f t="shared" si="3"/>
        <v/>
      </c>
      <c r="E4" s="13"/>
      <c r="F4" s="13"/>
      <c r="G4" s="13"/>
      <c r="H4" s="69" t="str">
        <f t="shared" si="4"/>
        <v/>
      </c>
      <c r="I4" s="13"/>
      <c r="J4" s="13"/>
      <c r="K4" s="13"/>
      <c r="L4" s="14" t="str">
        <f t="shared" si="5"/>
        <v/>
      </c>
      <c r="M4" s="79"/>
    </row>
    <row r="5" spans="1:13" x14ac:dyDescent="0.25">
      <c r="A5">
        <f t="shared" si="1"/>
        <v>6</v>
      </c>
      <c r="B5" s="11">
        <v>43865</v>
      </c>
      <c r="C5" s="68">
        <f t="shared" si="2"/>
        <v>3</v>
      </c>
      <c r="D5" s="12" t="str">
        <f t="shared" si="3"/>
        <v/>
      </c>
      <c r="E5" s="13"/>
      <c r="F5" s="13"/>
      <c r="G5" s="13"/>
      <c r="H5" s="69" t="str">
        <f t="shared" si="4"/>
        <v/>
      </c>
      <c r="I5" s="13"/>
      <c r="J5" s="13"/>
      <c r="K5" s="13"/>
      <c r="L5" s="14" t="str">
        <f t="shared" si="5"/>
        <v/>
      </c>
      <c r="M5" s="79"/>
    </row>
    <row r="6" spans="1:13" x14ac:dyDescent="0.25">
      <c r="A6">
        <f t="shared" si="1"/>
        <v>6</v>
      </c>
      <c r="B6" s="11">
        <v>43866</v>
      </c>
      <c r="C6" s="68">
        <f t="shared" si="2"/>
        <v>4</v>
      </c>
      <c r="D6" s="12" t="str">
        <f t="shared" si="3"/>
        <v/>
      </c>
      <c r="E6" s="13"/>
      <c r="F6" s="13"/>
      <c r="G6" s="13"/>
      <c r="H6" s="69" t="str">
        <f t="shared" si="4"/>
        <v/>
      </c>
      <c r="I6" s="13"/>
      <c r="J6" s="13"/>
      <c r="K6" s="13"/>
      <c r="L6" s="14" t="str">
        <f t="shared" si="5"/>
        <v/>
      </c>
      <c r="M6" s="79"/>
    </row>
    <row r="7" spans="1:13" x14ac:dyDescent="0.25">
      <c r="A7">
        <f t="shared" si="1"/>
        <v>6</v>
      </c>
      <c r="B7" s="11">
        <v>43867</v>
      </c>
      <c r="C7" s="68">
        <f t="shared" si="2"/>
        <v>5</v>
      </c>
      <c r="D7" s="12" t="str">
        <f t="shared" si="3"/>
        <v/>
      </c>
      <c r="E7" s="13"/>
      <c r="F7" s="13"/>
      <c r="G7" s="13"/>
      <c r="H7" s="69" t="str">
        <f t="shared" si="4"/>
        <v/>
      </c>
      <c r="I7" s="13"/>
      <c r="J7" s="13"/>
      <c r="K7" s="13"/>
      <c r="L7" s="14" t="str">
        <f t="shared" si="5"/>
        <v/>
      </c>
      <c r="M7" s="79"/>
    </row>
    <row r="8" spans="1:13" x14ac:dyDescent="0.25">
      <c r="A8">
        <f t="shared" si="1"/>
        <v>6</v>
      </c>
      <c r="B8" s="11">
        <v>43868</v>
      </c>
      <c r="C8" s="68">
        <f t="shared" si="2"/>
        <v>6</v>
      </c>
      <c r="D8" s="12" t="str">
        <f t="shared" si="3"/>
        <v/>
      </c>
      <c r="E8" s="13"/>
      <c r="F8" s="13"/>
      <c r="G8" s="13"/>
      <c r="H8" s="69" t="str">
        <f t="shared" si="4"/>
        <v/>
      </c>
      <c r="I8" s="13"/>
      <c r="J8" s="13"/>
      <c r="K8" s="13"/>
      <c r="L8" s="14" t="str">
        <f t="shared" si="5"/>
        <v/>
      </c>
      <c r="M8" s="79"/>
    </row>
    <row r="9" spans="1:13" x14ac:dyDescent="0.25">
      <c r="A9">
        <f t="shared" si="1"/>
        <v>6</v>
      </c>
      <c r="B9" s="11">
        <v>43869</v>
      </c>
      <c r="C9" s="68">
        <f t="shared" si="2"/>
        <v>7</v>
      </c>
      <c r="D9" s="12" t="str">
        <f t="shared" si="3"/>
        <v>Fin de semana</v>
      </c>
      <c r="E9" s="13"/>
      <c r="F9" s="13"/>
      <c r="G9" s="13"/>
      <c r="H9" s="69" t="str">
        <f t="shared" si="4"/>
        <v/>
      </c>
      <c r="I9" s="13"/>
      <c r="J9" s="13"/>
      <c r="K9" s="13"/>
      <c r="L9" s="14" t="str">
        <f t="shared" si="5"/>
        <v/>
      </c>
      <c r="M9" s="79"/>
    </row>
    <row r="10" spans="1:13" x14ac:dyDescent="0.25">
      <c r="A10">
        <f t="shared" si="1"/>
        <v>6</v>
      </c>
      <c r="B10" s="11">
        <v>43870</v>
      </c>
      <c r="C10" s="68">
        <f t="shared" si="2"/>
        <v>1</v>
      </c>
      <c r="D10" s="12" t="str">
        <f t="shared" si="3"/>
        <v>Fin de semana</v>
      </c>
      <c r="E10" s="13"/>
      <c r="F10" s="13"/>
      <c r="G10" s="13"/>
      <c r="H10" s="69" t="str">
        <f t="shared" si="4"/>
        <v/>
      </c>
      <c r="I10" s="13"/>
      <c r="J10" s="13"/>
      <c r="K10" s="13"/>
      <c r="L10" s="14" t="str">
        <f t="shared" si="5"/>
        <v/>
      </c>
      <c r="M10" s="79"/>
    </row>
    <row r="11" spans="1:13" x14ac:dyDescent="0.25">
      <c r="A11">
        <f t="shared" si="1"/>
        <v>7</v>
      </c>
      <c r="B11" s="11">
        <v>43871</v>
      </c>
      <c r="C11" s="68">
        <f t="shared" si="2"/>
        <v>2</v>
      </c>
      <c r="D11" s="12" t="str">
        <f t="shared" si="3"/>
        <v/>
      </c>
      <c r="E11" s="13"/>
      <c r="F11" s="13"/>
      <c r="G11" s="13"/>
      <c r="H11" s="69" t="str">
        <f t="shared" si="4"/>
        <v/>
      </c>
      <c r="I11" s="13"/>
      <c r="J11" s="13"/>
      <c r="K11" s="13"/>
      <c r="L11" s="14" t="str">
        <f t="shared" si="5"/>
        <v/>
      </c>
      <c r="M11" s="79"/>
    </row>
    <row r="12" spans="1:13" x14ac:dyDescent="0.25">
      <c r="A12">
        <f t="shared" si="1"/>
        <v>7</v>
      </c>
      <c r="B12" s="11">
        <v>43872</v>
      </c>
      <c r="C12" s="68">
        <f t="shared" si="2"/>
        <v>3</v>
      </c>
      <c r="D12" s="12" t="str">
        <f t="shared" si="3"/>
        <v/>
      </c>
      <c r="E12" s="13"/>
      <c r="F12" s="13"/>
      <c r="G12" s="13"/>
      <c r="H12" s="69" t="str">
        <f t="shared" si="4"/>
        <v/>
      </c>
      <c r="I12" s="13"/>
      <c r="J12" s="13"/>
      <c r="K12" s="13"/>
      <c r="L12" s="14" t="str">
        <f t="shared" si="5"/>
        <v/>
      </c>
      <c r="M12" s="79"/>
    </row>
    <row r="13" spans="1:13" x14ac:dyDescent="0.25">
      <c r="A13">
        <f t="shared" si="1"/>
        <v>7</v>
      </c>
      <c r="B13" s="11">
        <v>43873</v>
      </c>
      <c r="C13" s="68">
        <f t="shared" si="2"/>
        <v>4</v>
      </c>
      <c r="D13" s="12" t="str">
        <f t="shared" si="3"/>
        <v/>
      </c>
      <c r="E13" s="13"/>
      <c r="F13" s="13"/>
      <c r="G13" s="13"/>
      <c r="H13" s="69" t="str">
        <f t="shared" si="4"/>
        <v/>
      </c>
      <c r="I13" s="13"/>
      <c r="J13" s="13"/>
      <c r="K13" s="13"/>
      <c r="L13" s="14" t="str">
        <f t="shared" si="5"/>
        <v/>
      </c>
      <c r="M13" s="79"/>
    </row>
    <row r="14" spans="1:13" x14ac:dyDescent="0.25">
      <c r="A14">
        <f t="shared" si="1"/>
        <v>7</v>
      </c>
      <c r="B14" s="11">
        <v>43874</v>
      </c>
      <c r="C14" s="68">
        <f t="shared" si="2"/>
        <v>5</v>
      </c>
      <c r="D14" s="12" t="str">
        <f t="shared" si="3"/>
        <v/>
      </c>
      <c r="E14" s="13"/>
      <c r="F14" s="13"/>
      <c r="G14" s="13"/>
      <c r="H14" s="69" t="str">
        <f t="shared" si="4"/>
        <v/>
      </c>
      <c r="I14" s="13"/>
      <c r="J14" s="13"/>
      <c r="K14" s="13"/>
      <c r="L14" s="14" t="str">
        <f t="shared" si="5"/>
        <v/>
      </c>
      <c r="M14" s="79"/>
    </row>
    <row r="15" spans="1:13" x14ac:dyDescent="0.25">
      <c r="A15">
        <f t="shared" si="1"/>
        <v>7</v>
      </c>
      <c r="B15" s="11">
        <v>43875</v>
      </c>
      <c r="C15" s="68">
        <f t="shared" si="2"/>
        <v>6</v>
      </c>
      <c r="D15" s="12" t="str">
        <f t="shared" si="3"/>
        <v/>
      </c>
      <c r="E15" s="13"/>
      <c r="F15" s="13"/>
      <c r="G15" s="13"/>
      <c r="H15" s="69" t="str">
        <f t="shared" si="4"/>
        <v/>
      </c>
      <c r="I15" s="13"/>
      <c r="J15" s="13"/>
      <c r="K15" s="13"/>
      <c r="L15" s="14" t="str">
        <f t="shared" si="5"/>
        <v/>
      </c>
      <c r="M15" s="79"/>
    </row>
    <row r="16" spans="1:13" x14ac:dyDescent="0.25">
      <c r="A16">
        <f t="shared" si="1"/>
        <v>7</v>
      </c>
      <c r="B16" s="11">
        <v>43876</v>
      </c>
      <c r="C16" s="68">
        <f t="shared" si="2"/>
        <v>7</v>
      </c>
      <c r="D16" s="12" t="str">
        <f t="shared" si="3"/>
        <v>Fin de semana</v>
      </c>
      <c r="E16" s="13"/>
      <c r="F16" s="13"/>
      <c r="G16" s="13"/>
      <c r="H16" s="69" t="str">
        <f t="shared" si="4"/>
        <v/>
      </c>
      <c r="I16" s="13"/>
      <c r="J16" s="13"/>
      <c r="K16" s="13"/>
      <c r="L16" s="14" t="str">
        <f t="shared" si="5"/>
        <v/>
      </c>
      <c r="M16" s="79"/>
    </row>
    <row r="17" spans="1:13" x14ac:dyDescent="0.25">
      <c r="A17">
        <f t="shared" si="1"/>
        <v>7</v>
      </c>
      <c r="B17" s="11">
        <v>43877</v>
      </c>
      <c r="C17" s="68">
        <f t="shared" si="2"/>
        <v>1</v>
      </c>
      <c r="D17" s="12" t="str">
        <f t="shared" si="3"/>
        <v>Fin de semana</v>
      </c>
      <c r="E17" s="13"/>
      <c r="F17" s="13"/>
      <c r="G17" s="13"/>
      <c r="H17" s="69" t="str">
        <f t="shared" si="4"/>
        <v/>
      </c>
      <c r="I17" s="13"/>
      <c r="J17" s="13"/>
      <c r="K17" s="13"/>
      <c r="L17" s="14" t="str">
        <f t="shared" si="5"/>
        <v/>
      </c>
      <c r="M17" s="79"/>
    </row>
    <row r="18" spans="1:13" x14ac:dyDescent="0.25">
      <c r="A18">
        <f t="shared" si="1"/>
        <v>8</v>
      </c>
      <c r="B18" s="11">
        <v>43878</v>
      </c>
      <c r="C18" s="68">
        <f t="shared" si="2"/>
        <v>2</v>
      </c>
      <c r="D18" s="12" t="str">
        <f t="shared" si="3"/>
        <v/>
      </c>
      <c r="E18" s="13"/>
      <c r="F18" s="13"/>
      <c r="G18" s="13"/>
      <c r="H18" s="69" t="str">
        <f t="shared" si="4"/>
        <v/>
      </c>
      <c r="I18" s="13"/>
      <c r="J18" s="13"/>
      <c r="K18" s="13"/>
      <c r="L18" s="14" t="str">
        <f t="shared" si="5"/>
        <v/>
      </c>
      <c r="M18" s="79"/>
    </row>
    <row r="19" spans="1:13" x14ac:dyDescent="0.25">
      <c r="A19">
        <f t="shared" si="1"/>
        <v>8</v>
      </c>
      <c r="B19" s="11">
        <v>43879</v>
      </c>
      <c r="C19" s="68">
        <f t="shared" si="2"/>
        <v>3</v>
      </c>
      <c r="D19" s="12" t="str">
        <f t="shared" si="3"/>
        <v/>
      </c>
      <c r="E19" s="13"/>
      <c r="F19" s="13"/>
      <c r="G19" s="13"/>
      <c r="H19" s="69" t="str">
        <f t="shared" si="4"/>
        <v/>
      </c>
      <c r="I19" s="13"/>
      <c r="J19" s="13"/>
      <c r="K19" s="13"/>
      <c r="L19" s="14" t="str">
        <f t="shared" si="5"/>
        <v/>
      </c>
      <c r="M19" s="79"/>
    </row>
    <row r="20" spans="1:13" x14ac:dyDescent="0.25">
      <c r="A20">
        <f t="shared" si="1"/>
        <v>8</v>
      </c>
      <c r="B20" s="11">
        <v>43880</v>
      </c>
      <c r="C20" s="68">
        <f t="shared" si="2"/>
        <v>4</v>
      </c>
      <c r="D20" s="12" t="str">
        <f t="shared" si="3"/>
        <v/>
      </c>
      <c r="E20" s="13"/>
      <c r="F20" s="13"/>
      <c r="G20" s="13"/>
      <c r="H20" s="69" t="str">
        <f t="shared" si="4"/>
        <v/>
      </c>
      <c r="I20" s="13"/>
      <c r="J20" s="13"/>
      <c r="K20" s="13"/>
      <c r="L20" s="14" t="str">
        <f t="shared" si="5"/>
        <v/>
      </c>
      <c r="M20" s="79"/>
    </row>
    <row r="21" spans="1:13" x14ac:dyDescent="0.25">
      <c r="A21">
        <f t="shared" si="1"/>
        <v>8</v>
      </c>
      <c r="B21" s="11">
        <v>43881</v>
      </c>
      <c r="C21" s="68">
        <f t="shared" si="2"/>
        <v>5</v>
      </c>
      <c r="D21" s="12" t="str">
        <f t="shared" si="3"/>
        <v/>
      </c>
      <c r="E21" s="13"/>
      <c r="F21" s="13"/>
      <c r="G21" s="13"/>
      <c r="H21" s="69" t="str">
        <f t="shared" si="4"/>
        <v/>
      </c>
      <c r="I21" s="13"/>
      <c r="J21" s="13"/>
      <c r="K21" s="13"/>
      <c r="L21" s="14" t="str">
        <f t="shared" si="5"/>
        <v/>
      </c>
      <c r="M21" s="79"/>
    </row>
    <row r="22" spans="1:13" x14ac:dyDescent="0.25">
      <c r="A22">
        <f t="shared" si="1"/>
        <v>8</v>
      </c>
      <c r="B22" s="11">
        <v>43882</v>
      </c>
      <c r="C22" s="68">
        <f t="shared" si="2"/>
        <v>6</v>
      </c>
      <c r="D22" s="12" t="str">
        <f t="shared" si="3"/>
        <v/>
      </c>
      <c r="E22" s="13"/>
      <c r="F22" s="13"/>
      <c r="G22" s="13"/>
      <c r="H22" s="69" t="str">
        <f t="shared" si="4"/>
        <v/>
      </c>
      <c r="I22" s="13"/>
      <c r="J22" s="13"/>
      <c r="K22" s="13"/>
      <c r="L22" s="14" t="str">
        <f t="shared" si="5"/>
        <v/>
      </c>
      <c r="M22" s="79"/>
    </row>
    <row r="23" spans="1:13" x14ac:dyDescent="0.25">
      <c r="A23">
        <f t="shared" si="1"/>
        <v>8</v>
      </c>
      <c r="B23" s="11">
        <v>43883</v>
      </c>
      <c r="C23" s="68">
        <f t="shared" si="2"/>
        <v>7</v>
      </c>
      <c r="D23" s="12" t="str">
        <f t="shared" si="3"/>
        <v>Fin de semana</v>
      </c>
      <c r="E23" s="13"/>
      <c r="F23" s="13"/>
      <c r="G23" s="13"/>
      <c r="H23" s="69" t="str">
        <f t="shared" si="4"/>
        <v/>
      </c>
      <c r="I23" s="13"/>
      <c r="J23" s="13"/>
      <c r="K23" s="13"/>
      <c r="L23" s="14" t="str">
        <f t="shared" si="5"/>
        <v/>
      </c>
      <c r="M23" s="79"/>
    </row>
    <row r="24" spans="1:13" x14ac:dyDescent="0.25">
      <c r="A24">
        <f t="shared" si="1"/>
        <v>8</v>
      </c>
      <c r="B24" s="11">
        <v>43884</v>
      </c>
      <c r="C24" s="68">
        <f t="shared" si="2"/>
        <v>1</v>
      </c>
      <c r="D24" s="12" t="str">
        <f t="shared" si="3"/>
        <v>Fin de semana</v>
      </c>
      <c r="E24" s="13"/>
      <c r="F24" s="13"/>
      <c r="G24" s="13"/>
      <c r="H24" s="69" t="str">
        <f t="shared" si="4"/>
        <v/>
      </c>
      <c r="I24" s="13"/>
      <c r="J24" s="13"/>
      <c r="K24" s="13"/>
      <c r="L24" s="14" t="str">
        <f t="shared" si="5"/>
        <v/>
      </c>
      <c r="M24" s="79"/>
    </row>
    <row r="25" spans="1:13" x14ac:dyDescent="0.25">
      <c r="A25">
        <f t="shared" si="1"/>
        <v>9</v>
      </c>
      <c r="B25" s="11">
        <v>43885</v>
      </c>
      <c r="C25" s="68">
        <f t="shared" si="2"/>
        <v>2</v>
      </c>
      <c r="D25" s="12" t="str">
        <f t="shared" si="3"/>
        <v/>
      </c>
      <c r="E25" s="13"/>
      <c r="F25" s="13"/>
      <c r="G25" s="13"/>
      <c r="H25" s="69" t="str">
        <f t="shared" si="4"/>
        <v/>
      </c>
      <c r="I25" s="13"/>
      <c r="J25" s="13"/>
      <c r="K25" s="13"/>
      <c r="L25" s="14" t="str">
        <f t="shared" si="5"/>
        <v/>
      </c>
      <c r="M25" s="79"/>
    </row>
    <row r="26" spans="1:13" x14ac:dyDescent="0.25">
      <c r="A26">
        <f t="shared" si="1"/>
        <v>9</v>
      </c>
      <c r="B26" s="11">
        <v>43886</v>
      </c>
      <c r="C26" s="68">
        <f t="shared" si="2"/>
        <v>3</v>
      </c>
      <c r="D26" s="12" t="str">
        <f t="shared" si="3"/>
        <v/>
      </c>
      <c r="E26" s="13"/>
      <c r="F26" s="13"/>
      <c r="G26" s="13"/>
      <c r="H26" s="69" t="str">
        <f t="shared" si="4"/>
        <v/>
      </c>
      <c r="I26" s="13"/>
      <c r="J26" s="13"/>
      <c r="K26" s="13"/>
      <c r="L26" s="14" t="str">
        <f t="shared" si="5"/>
        <v/>
      </c>
      <c r="M26" s="79"/>
    </row>
    <row r="27" spans="1:13" x14ac:dyDescent="0.25">
      <c r="A27">
        <f t="shared" si="1"/>
        <v>9</v>
      </c>
      <c r="B27" s="11">
        <v>43887</v>
      </c>
      <c r="C27" s="68">
        <f t="shared" si="2"/>
        <v>4</v>
      </c>
      <c r="D27" s="12" t="str">
        <f t="shared" si="3"/>
        <v/>
      </c>
      <c r="E27" s="13"/>
      <c r="F27" s="13"/>
      <c r="G27" s="13"/>
      <c r="H27" s="69" t="str">
        <f t="shared" si="4"/>
        <v/>
      </c>
      <c r="I27" s="13"/>
      <c r="J27" s="13"/>
      <c r="K27" s="13"/>
      <c r="L27" s="14" t="str">
        <f t="shared" si="5"/>
        <v/>
      </c>
      <c r="M27" s="79"/>
    </row>
    <row r="28" spans="1:13" x14ac:dyDescent="0.25">
      <c r="A28">
        <f t="shared" si="1"/>
        <v>9</v>
      </c>
      <c r="B28" s="11">
        <v>43888</v>
      </c>
      <c r="C28" s="68">
        <f t="shared" si="2"/>
        <v>5</v>
      </c>
      <c r="D28" s="12" t="str">
        <f t="shared" si="3"/>
        <v/>
      </c>
      <c r="E28" s="13"/>
      <c r="F28" s="13"/>
      <c r="G28" s="13"/>
      <c r="H28" s="69" t="str">
        <f t="shared" si="4"/>
        <v/>
      </c>
      <c r="I28" s="13"/>
      <c r="J28" s="13"/>
      <c r="K28" s="13"/>
      <c r="L28" s="14" t="str">
        <f t="shared" si="5"/>
        <v/>
      </c>
      <c r="M28" s="79"/>
    </row>
    <row r="29" spans="1:13" x14ac:dyDescent="0.25">
      <c r="A29">
        <f t="shared" si="1"/>
        <v>9</v>
      </c>
      <c r="B29" s="11">
        <v>43889</v>
      </c>
      <c r="C29" s="68">
        <f t="shared" si="2"/>
        <v>6</v>
      </c>
      <c r="D29" s="12" t="str">
        <f t="shared" si="3"/>
        <v/>
      </c>
      <c r="E29" s="13"/>
      <c r="F29" s="13"/>
      <c r="G29" s="13"/>
      <c r="H29" s="69" t="str">
        <f t="shared" si="4"/>
        <v/>
      </c>
      <c r="I29" s="13"/>
      <c r="J29" s="13"/>
      <c r="K29" s="13"/>
      <c r="L29" s="14" t="str">
        <f t="shared" si="5"/>
        <v/>
      </c>
      <c r="M29" s="79"/>
    </row>
    <row r="30" spans="1:13" x14ac:dyDescent="0.25">
      <c r="B30" s="11">
        <v>43890</v>
      </c>
      <c r="C30" s="68">
        <f t="shared" ref="C30" si="6">WEEKDAY(B30,1)</f>
        <v>7</v>
      </c>
      <c r="D30" s="12" t="str">
        <f t="shared" ref="D30" si="7">IF(OR(C30=1,C30=7),"Fin de semana","")</f>
        <v>Fin de semana</v>
      </c>
      <c r="E30" s="13"/>
      <c r="F30" s="13"/>
      <c r="G30" s="13"/>
      <c r="H30" s="69" t="str">
        <f t="shared" si="4"/>
        <v/>
      </c>
      <c r="I30" s="13"/>
      <c r="J30" s="13"/>
      <c r="K30" s="13"/>
      <c r="L30" s="14" t="str">
        <f t="shared" si="5"/>
        <v/>
      </c>
      <c r="M30" s="79"/>
    </row>
    <row r="31" spans="1:13" x14ac:dyDescent="0.25">
      <c r="F31" s="3"/>
      <c r="G31"/>
      <c r="H31"/>
      <c r="I31"/>
      <c r="J31"/>
      <c r="K31"/>
      <c r="L31"/>
    </row>
    <row r="32" spans="1:13" x14ac:dyDescent="0.25">
      <c r="F32" s="3"/>
      <c r="G32"/>
      <c r="H32"/>
      <c r="I32"/>
      <c r="J32"/>
      <c r="K32"/>
      <c r="L32"/>
    </row>
    <row r="33" spans="6:12" x14ac:dyDescent="0.25">
      <c r="F33" s="3"/>
      <c r="G33"/>
      <c r="H33"/>
      <c r="I33"/>
      <c r="J33"/>
      <c r="K33"/>
      <c r="L33"/>
    </row>
  </sheetData>
  <sheetProtection algorithmName="SHA-512" hashValue="6rFe8XpM/znt0PIy9gZNUrTtDNeREYgCDw03QDii+3Gu+1YaK3NP4K9xCOWfurkM/7KpUDENfWl3Hmf7Qmph3w==" saltValue="MWsIXRcQ5htmE8d8e8Aghw==" spinCount="100000" sheet="1" selectLockedCells="1"/>
  <conditionalFormatting sqref="L2:L30">
    <cfRule type="containsText" dxfId="10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0" xr:uid="{00000000-0002-0000-0400-000000000000}">
      <formula1>0.625</formula1>
      <formula2>0.875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0" xr:uid="{00000000-0002-0000-0400-000001000000}">
      <formula1>0.625</formula1>
      <formula2>0.875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0" xr:uid="{00000000-0002-0000-0400-000002000000}">
      <formula1>0.604166666666667</formula1>
      <formula2>0.75</formula2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0" xr:uid="{00000000-0002-0000-0400-000003000000}">
      <formula1>0.322916666666667</formula1>
      <formula2>0.375</formula2>
    </dataValidation>
    <dataValidation type="list" errorStyle="warning" allowBlank="1" showInputMessage="1" showErrorMessage="1" errorTitle="Error" error="Debe seleccionar un tipo de día" sqref="D2:D30" xr:uid="{00000000-0002-0000-0400-000004000000}">
      <formula1>TipoDia</formula1>
    </dataValidation>
    <dataValidation allowBlank="1" showInputMessage="1" showErrorMessage="1" sqref="F2:F30 J2:J30" xr:uid="{00000000-0002-0000-0400-000005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D2:D30" unlockedFormula="1"/>
  </ignoredErrors>
  <legacy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autoPageBreaks="0"/>
  </sheetPr>
  <dimension ref="A1:M32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9</v>
      </c>
      <c r="B2" s="11">
        <v>43891</v>
      </c>
      <c r="C2" s="68">
        <f>WEEKDAY(B2,1)</f>
        <v>1</v>
      </c>
      <c r="D2" s="12" t="str">
        <f>IF(OR(C2=1,C2=7),"Fin de semana","")</f>
        <v>Fin de semana</v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32" si="0">_xlfn.ISOWEEKNUM(B3)</f>
        <v>10</v>
      </c>
      <c r="B3" s="11">
        <v>43892</v>
      </c>
      <c r="C3" s="68">
        <f t="shared" ref="C3:C32" si="1">WEEKDAY(B3,1)</f>
        <v>2</v>
      </c>
      <c r="D3" s="12" t="str">
        <f>IF(OR(C3=1,C3=7),"Fin de semana","")</f>
        <v/>
      </c>
      <c r="E3" s="13"/>
      <c r="F3" s="13"/>
      <c r="G3" s="13"/>
      <c r="H3" s="69" t="str">
        <f t="shared" ref="H3:H32" si="2">IF($G3-$E3=0,"",$G3-$E3-$F3)</f>
        <v/>
      </c>
      <c r="I3" s="13"/>
      <c r="J3" s="13"/>
      <c r="K3" s="13"/>
      <c r="L3" s="14" t="str">
        <f t="shared" ref="L3:L32" si="3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0"/>
        <v>10</v>
      </c>
      <c r="B4" s="11">
        <v>43893</v>
      </c>
      <c r="C4" s="68">
        <f t="shared" si="1"/>
        <v>3</v>
      </c>
      <c r="D4" s="12" t="str">
        <f t="shared" ref="D4:D32" si="4">IF(OR(C4=1,C4=7),"Fin de semana","")</f>
        <v/>
      </c>
      <c r="E4" s="13"/>
      <c r="F4" s="13"/>
      <c r="G4" s="13"/>
      <c r="H4" s="69" t="str">
        <f t="shared" si="2"/>
        <v/>
      </c>
      <c r="I4" s="13"/>
      <c r="J4" s="13"/>
      <c r="K4" s="13"/>
      <c r="L4" s="14" t="str">
        <f t="shared" si="3"/>
        <v/>
      </c>
      <c r="M4" s="79"/>
    </row>
    <row r="5" spans="1:13" x14ac:dyDescent="0.25">
      <c r="A5">
        <f t="shared" si="0"/>
        <v>10</v>
      </c>
      <c r="B5" s="11">
        <v>43894</v>
      </c>
      <c r="C5" s="68">
        <f t="shared" si="1"/>
        <v>4</v>
      </c>
      <c r="D5" s="12" t="str">
        <f t="shared" si="4"/>
        <v/>
      </c>
      <c r="E5" s="13"/>
      <c r="F5" s="13"/>
      <c r="G5" s="13"/>
      <c r="H5" s="69" t="str">
        <f t="shared" si="2"/>
        <v/>
      </c>
      <c r="I5" s="13"/>
      <c r="J5" s="13"/>
      <c r="K5" s="13"/>
      <c r="L5" s="14" t="str">
        <f t="shared" si="3"/>
        <v/>
      </c>
      <c r="M5" s="79"/>
    </row>
    <row r="6" spans="1:13" x14ac:dyDescent="0.25">
      <c r="A6">
        <f t="shared" si="0"/>
        <v>10</v>
      </c>
      <c r="B6" s="11">
        <v>43895</v>
      </c>
      <c r="C6" s="68">
        <f t="shared" si="1"/>
        <v>5</v>
      </c>
      <c r="D6" s="12" t="str">
        <f t="shared" si="4"/>
        <v/>
      </c>
      <c r="E6" s="13"/>
      <c r="F6" s="13"/>
      <c r="G6" s="13"/>
      <c r="H6" s="69" t="str">
        <f t="shared" si="2"/>
        <v/>
      </c>
      <c r="I6" s="13"/>
      <c r="J6" s="13"/>
      <c r="K6" s="13"/>
      <c r="L6" s="14" t="str">
        <f t="shared" si="3"/>
        <v/>
      </c>
      <c r="M6" s="79"/>
    </row>
    <row r="7" spans="1:13" x14ac:dyDescent="0.25">
      <c r="A7">
        <f t="shared" si="0"/>
        <v>10</v>
      </c>
      <c r="B7" s="11">
        <v>43896</v>
      </c>
      <c r="C7" s="68">
        <f t="shared" si="1"/>
        <v>6</v>
      </c>
      <c r="D7" s="12" t="str">
        <f t="shared" si="4"/>
        <v/>
      </c>
      <c r="E7" s="13"/>
      <c r="F7" s="13"/>
      <c r="G7" s="13"/>
      <c r="H7" s="69" t="str">
        <f t="shared" si="2"/>
        <v/>
      </c>
      <c r="I7" s="13"/>
      <c r="J7" s="13"/>
      <c r="K7" s="13"/>
      <c r="L7" s="14" t="str">
        <f t="shared" si="3"/>
        <v/>
      </c>
      <c r="M7" s="79"/>
    </row>
    <row r="8" spans="1:13" x14ac:dyDescent="0.25">
      <c r="A8">
        <f t="shared" si="0"/>
        <v>10</v>
      </c>
      <c r="B8" s="11">
        <v>43897</v>
      </c>
      <c r="C8" s="68">
        <f t="shared" si="1"/>
        <v>7</v>
      </c>
      <c r="D8" s="12" t="str">
        <f t="shared" si="4"/>
        <v>Fin de semana</v>
      </c>
      <c r="E8" s="13"/>
      <c r="F8" s="13"/>
      <c r="G8" s="13"/>
      <c r="H8" s="69" t="str">
        <f t="shared" si="2"/>
        <v/>
      </c>
      <c r="I8" s="13"/>
      <c r="J8" s="13"/>
      <c r="K8" s="13"/>
      <c r="L8" s="14" t="str">
        <f t="shared" si="3"/>
        <v/>
      </c>
      <c r="M8" s="79"/>
    </row>
    <row r="9" spans="1:13" x14ac:dyDescent="0.25">
      <c r="A9">
        <f t="shared" si="0"/>
        <v>10</v>
      </c>
      <c r="B9" s="11">
        <v>43898</v>
      </c>
      <c r="C9" s="68">
        <f t="shared" si="1"/>
        <v>1</v>
      </c>
      <c r="D9" s="12" t="str">
        <f t="shared" si="4"/>
        <v>Fin de semana</v>
      </c>
      <c r="E9" s="13"/>
      <c r="F9" s="13"/>
      <c r="G9" s="13"/>
      <c r="H9" s="69" t="str">
        <f t="shared" si="2"/>
        <v/>
      </c>
      <c r="I9" s="13"/>
      <c r="J9" s="13"/>
      <c r="K9" s="13"/>
      <c r="L9" s="14" t="str">
        <f t="shared" si="3"/>
        <v/>
      </c>
      <c r="M9" s="79"/>
    </row>
    <row r="10" spans="1:13" x14ac:dyDescent="0.25">
      <c r="A10">
        <f t="shared" si="0"/>
        <v>11</v>
      </c>
      <c r="B10" s="11">
        <v>43899</v>
      </c>
      <c r="C10" s="68">
        <f t="shared" si="1"/>
        <v>2</v>
      </c>
      <c r="D10" s="12" t="str">
        <f t="shared" si="4"/>
        <v/>
      </c>
      <c r="E10" s="13"/>
      <c r="F10" s="13"/>
      <c r="G10" s="13"/>
      <c r="H10" s="69" t="str">
        <f t="shared" si="2"/>
        <v/>
      </c>
      <c r="I10" s="13"/>
      <c r="J10" s="13"/>
      <c r="K10" s="13"/>
      <c r="L10" s="14" t="str">
        <f t="shared" si="3"/>
        <v/>
      </c>
      <c r="M10" s="79"/>
    </row>
    <row r="11" spans="1:13" x14ac:dyDescent="0.25">
      <c r="A11">
        <f t="shared" si="0"/>
        <v>11</v>
      </c>
      <c r="B11" s="11">
        <v>43900</v>
      </c>
      <c r="C11" s="68">
        <f t="shared" si="1"/>
        <v>3</v>
      </c>
      <c r="D11" s="12" t="str">
        <f t="shared" si="4"/>
        <v/>
      </c>
      <c r="E11" s="13"/>
      <c r="F11" s="13"/>
      <c r="G11" s="13"/>
      <c r="H11" s="69" t="str">
        <f t="shared" si="2"/>
        <v/>
      </c>
      <c r="I11" s="13"/>
      <c r="J11" s="13"/>
      <c r="K11" s="13"/>
      <c r="L11" s="14" t="str">
        <f t="shared" si="3"/>
        <v/>
      </c>
      <c r="M11" s="79"/>
    </row>
    <row r="12" spans="1:13" x14ac:dyDescent="0.25">
      <c r="A12">
        <f t="shared" si="0"/>
        <v>11</v>
      </c>
      <c r="B12" s="11">
        <v>43901</v>
      </c>
      <c r="C12" s="68">
        <f t="shared" si="1"/>
        <v>4</v>
      </c>
      <c r="D12" s="12" t="str">
        <f t="shared" si="4"/>
        <v/>
      </c>
      <c r="E12" s="13"/>
      <c r="F12" s="13"/>
      <c r="G12" s="13"/>
      <c r="H12" s="69" t="str">
        <f t="shared" si="2"/>
        <v/>
      </c>
      <c r="I12" s="13"/>
      <c r="J12" s="13"/>
      <c r="K12" s="13"/>
      <c r="L12" s="14" t="str">
        <f t="shared" si="3"/>
        <v/>
      </c>
      <c r="M12" s="79"/>
    </row>
    <row r="13" spans="1:13" x14ac:dyDescent="0.25">
      <c r="A13">
        <f t="shared" si="0"/>
        <v>11</v>
      </c>
      <c r="B13" s="11">
        <v>43902</v>
      </c>
      <c r="C13" s="68">
        <f t="shared" si="1"/>
        <v>5</v>
      </c>
      <c r="D13" s="12" t="str">
        <f t="shared" si="4"/>
        <v/>
      </c>
      <c r="E13" s="13"/>
      <c r="F13" s="13"/>
      <c r="G13" s="13"/>
      <c r="H13" s="69" t="str">
        <f t="shared" si="2"/>
        <v/>
      </c>
      <c r="I13" s="13"/>
      <c r="J13" s="13"/>
      <c r="K13" s="13"/>
      <c r="L13" s="14" t="str">
        <f t="shared" si="3"/>
        <v/>
      </c>
      <c r="M13" s="79"/>
    </row>
    <row r="14" spans="1:13" x14ac:dyDescent="0.25">
      <c r="A14">
        <f t="shared" si="0"/>
        <v>11</v>
      </c>
      <c r="B14" s="11">
        <v>43903</v>
      </c>
      <c r="C14" s="68">
        <f t="shared" si="1"/>
        <v>6</v>
      </c>
      <c r="D14" s="12" t="str">
        <f t="shared" si="4"/>
        <v/>
      </c>
      <c r="E14" s="13"/>
      <c r="F14" s="13"/>
      <c r="G14" s="13"/>
      <c r="H14" s="69" t="str">
        <f t="shared" si="2"/>
        <v/>
      </c>
      <c r="I14" s="13"/>
      <c r="J14" s="13"/>
      <c r="K14" s="13"/>
      <c r="L14" s="14" t="str">
        <f t="shared" si="3"/>
        <v/>
      </c>
      <c r="M14" s="79"/>
    </row>
    <row r="15" spans="1:13" x14ac:dyDescent="0.25">
      <c r="A15">
        <f t="shared" si="0"/>
        <v>11</v>
      </c>
      <c r="B15" s="11">
        <v>43904</v>
      </c>
      <c r="C15" s="68">
        <f t="shared" si="1"/>
        <v>7</v>
      </c>
      <c r="D15" s="12" t="str">
        <f t="shared" si="4"/>
        <v>Fin de semana</v>
      </c>
      <c r="E15" s="13"/>
      <c r="F15" s="13"/>
      <c r="G15" s="13"/>
      <c r="H15" s="69" t="str">
        <f t="shared" si="2"/>
        <v/>
      </c>
      <c r="I15" s="13"/>
      <c r="J15" s="13"/>
      <c r="K15" s="13"/>
      <c r="L15" s="14" t="str">
        <f t="shared" si="3"/>
        <v/>
      </c>
      <c r="M15" s="79"/>
    </row>
    <row r="16" spans="1:13" x14ac:dyDescent="0.25">
      <c r="A16">
        <f t="shared" si="0"/>
        <v>11</v>
      </c>
      <c r="B16" s="11">
        <v>43905</v>
      </c>
      <c r="C16" s="68">
        <f t="shared" si="1"/>
        <v>1</v>
      </c>
      <c r="D16" s="12" t="str">
        <f t="shared" si="4"/>
        <v>Fin de semana</v>
      </c>
      <c r="E16" s="13"/>
      <c r="F16" s="13"/>
      <c r="G16" s="13"/>
      <c r="H16" s="69" t="str">
        <f t="shared" si="2"/>
        <v/>
      </c>
      <c r="I16" s="13"/>
      <c r="J16" s="13"/>
      <c r="K16" s="13"/>
      <c r="L16" s="14" t="str">
        <f t="shared" si="3"/>
        <v/>
      </c>
      <c r="M16" s="79"/>
    </row>
    <row r="17" spans="1:13" x14ac:dyDescent="0.25">
      <c r="A17">
        <f t="shared" si="0"/>
        <v>12</v>
      </c>
      <c r="B17" s="11">
        <v>43906</v>
      </c>
      <c r="C17" s="68">
        <f t="shared" si="1"/>
        <v>2</v>
      </c>
      <c r="D17" s="12" t="str">
        <f t="shared" si="4"/>
        <v/>
      </c>
      <c r="E17" s="13"/>
      <c r="F17" s="13"/>
      <c r="G17" s="13"/>
      <c r="H17" s="69" t="str">
        <f t="shared" si="2"/>
        <v/>
      </c>
      <c r="I17" s="13"/>
      <c r="J17" s="13"/>
      <c r="K17" s="13"/>
      <c r="L17" s="14" t="str">
        <f t="shared" si="3"/>
        <v/>
      </c>
      <c r="M17" s="79"/>
    </row>
    <row r="18" spans="1:13" x14ac:dyDescent="0.25">
      <c r="A18">
        <f t="shared" si="0"/>
        <v>12</v>
      </c>
      <c r="B18" s="11">
        <v>43907</v>
      </c>
      <c r="C18" s="68">
        <f t="shared" si="1"/>
        <v>3</v>
      </c>
      <c r="D18" s="12" t="str">
        <f t="shared" si="4"/>
        <v/>
      </c>
      <c r="E18" s="13"/>
      <c r="F18" s="13"/>
      <c r="G18" s="13"/>
      <c r="H18" s="69" t="str">
        <f t="shared" si="2"/>
        <v/>
      </c>
      <c r="I18" s="13"/>
      <c r="J18" s="13"/>
      <c r="K18" s="13"/>
      <c r="L18" s="14" t="str">
        <f t="shared" si="3"/>
        <v/>
      </c>
      <c r="M18" s="79"/>
    </row>
    <row r="19" spans="1:13" x14ac:dyDescent="0.25">
      <c r="A19">
        <f t="shared" si="0"/>
        <v>12</v>
      </c>
      <c r="B19" s="11">
        <v>43908</v>
      </c>
      <c r="C19" s="68">
        <f t="shared" si="1"/>
        <v>4</v>
      </c>
      <c r="D19" s="12" t="str">
        <f t="shared" si="4"/>
        <v/>
      </c>
      <c r="E19" s="13"/>
      <c r="F19" s="13"/>
      <c r="G19" s="13"/>
      <c r="H19" s="69" t="str">
        <f t="shared" si="2"/>
        <v/>
      </c>
      <c r="I19" s="13"/>
      <c r="J19" s="13"/>
      <c r="K19" s="13"/>
      <c r="L19" s="14" t="str">
        <f t="shared" si="3"/>
        <v/>
      </c>
      <c r="M19" s="79"/>
    </row>
    <row r="20" spans="1:13" x14ac:dyDescent="0.25">
      <c r="A20">
        <f t="shared" si="0"/>
        <v>12</v>
      </c>
      <c r="B20" s="11">
        <v>43909</v>
      </c>
      <c r="C20" s="68">
        <f t="shared" si="1"/>
        <v>5</v>
      </c>
      <c r="D20" s="12" t="str">
        <f t="shared" si="4"/>
        <v/>
      </c>
      <c r="E20" s="13"/>
      <c r="F20" s="13"/>
      <c r="G20" s="13"/>
      <c r="H20" s="69" t="str">
        <f t="shared" si="2"/>
        <v/>
      </c>
      <c r="I20" s="13"/>
      <c r="J20" s="13"/>
      <c r="K20" s="13"/>
      <c r="L20" s="14" t="str">
        <f t="shared" si="3"/>
        <v/>
      </c>
      <c r="M20" s="79"/>
    </row>
    <row r="21" spans="1:13" x14ac:dyDescent="0.25">
      <c r="A21">
        <f t="shared" si="0"/>
        <v>12</v>
      </c>
      <c r="B21" s="11">
        <v>43910</v>
      </c>
      <c r="C21" s="68">
        <f t="shared" si="1"/>
        <v>6</v>
      </c>
      <c r="D21" s="12" t="str">
        <f t="shared" si="4"/>
        <v/>
      </c>
      <c r="E21" s="13"/>
      <c r="F21" s="13"/>
      <c r="G21" s="13"/>
      <c r="H21" s="69" t="str">
        <f t="shared" si="2"/>
        <v/>
      </c>
      <c r="I21" s="13"/>
      <c r="J21" s="13"/>
      <c r="K21" s="13"/>
      <c r="L21" s="14" t="str">
        <f t="shared" si="3"/>
        <v/>
      </c>
      <c r="M21" s="79"/>
    </row>
    <row r="22" spans="1:13" x14ac:dyDescent="0.25">
      <c r="A22">
        <f t="shared" si="0"/>
        <v>12</v>
      </c>
      <c r="B22" s="11">
        <v>43911</v>
      </c>
      <c r="C22" s="68">
        <f t="shared" si="1"/>
        <v>7</v>
      </c>
      <c r="D22" s="12" t="str">
        <f t="shared" si="4"/>
        <v>Fin de semana</v>
      </c>
      <c r="E22" s="13"/>
      <c r="F22" s="13"/>
      <c r="G22" s="13"/>
      <c r="H22" s="69" t="str">
        <f t="shared" si="2"/>
        <v/>
      </c>
      <c r="I22" s="13"/>
      <c r="J22" s="13"/>
      <c r="K22" s="13"/>
      <c r="L22" s="14" t="str">
        <f t="shared" si="3"/>
        <v/>
      </c>
      <c r="M22" s="79"/>
    </row>
    <row r="23" spans="1:13" x14ac:dyDescent="0.25">
      <c r="A23">
        <f t="shared" si="0"/>
        <v>12</v>
      </c>
      <c r="B23" s="11">
        <v>43912</v>
      </c>
      <c r="C23" s="68">
        <f t="shared" si="1"/>
        <v>1</v>
      </c>
      <c r="D23" s="12" t="str">
        <f t="shared" si="4"/>
        <v>Fin de semana</v>
      </c>
      <c r="E23" s="13"/>
      <c r="F23" s="13"/>
      <c r="G23" s="13"/>
      <c r="H23" s="69" t="str">
        <f t="shared" si="2"/>
        <v/>
      </c>
      <c r="I23" s="13"/>
      <c r="J23" s="13"/>
      <c r="K23" s="13"/>
      <c r="L23" s="14" t="str">
        <f t="shared" si="3"/>
        <v/>
      </c>
      <c r="M23" s="79"/>
    </row>
    <row r="24" spans="1:13" x14ac:dyDescent="0.25">
      <c r="A24">
        <f t="shared" si="0"/>
        <v>13</v>
      </c>
      <c r="B24" s="11">
        <v>43913</v>
      </c>
      <c r="C24" s="68">
        <f t="shared" si="1"/>
        <v>2</v>
      </c>
      <c r="D24" s="12" t="str">
        <f t="shared" si="4"/>
        <v/>
      </c>
      <c r="E24" s="13"/>
      <c r="F24" s="13"/>
      <c r="G24" s="13"/>
      <c r="H24" s="69" t="str">
        <f t="shared" si="2"/>
        <v/>
      </c>
      <c r="I24" s="13"/>
      <c r="J24" s="13"/>
      <c r="K24" s="13"/>
      <c r="L24" s="14" t="str">
        <f t="shared" si="3"/>
        <v/>
      </c>
      <c r="M24" s="79"/>
    </row>
    <row r="25" spans="1:13" x14ac:dyDescent="0.25">
      <c r="A25">
        <f t="shared" si="0"/>
        <v>13</v>
      </c>
      <c r="B25" s="11">
        <v>43914</v>
      </c>
      <c r="C25" s="68">
        <f t="shared" si="1"/>
        <v>3</v>
      </c>
      <c r="D25" s="12" t="str">
        <f t="shared" si="4"/>
        <v/>
      </c>
      <c r="E25" s="13"/>
      <c r="F25" s="13"/>
      <c r="G25" s="13"/>
      <c r="H25" s="69" t="str">
        <f t="shared" si="2"/>
        <v/>
      </c>
      <c r="I25" s="13"/>
      <c r="J25" s="13"/>
      <c r="K25" s="13"/>
      <c r="L25" s="14" t="str">
        <f t="shared" si="3"/>
        <v/>
      </c>
      <c r="M25" s="79"/>
    </row>
    <row r="26" spans="1:13" x14ac:dyDescent="0.25">
      <c r="A26">
        <f t="shared" si="0"/>
        <v>13</v>
      </c>
      <c r="B26" s="11">
        <v>43915</v>
      </c>
      <c r="C26" s="68">
        <f t="shared" si="1"/>
        <v>4</v>
      </c>
      <c r="D26" s="12" t="str">
        <f t="shared" si="4"/>
        <v/>
      </c>
      <c r="E26" s="13"/>
      <c r="F26" s="13"/>
      <c r="G26" s="13"/>
      <c r="H26" s="69" t="str">
        <f t="shared" si="2"/>
        <v/>
      </c>
      <c r="I26" s="13"/>
      <c r="J26" s="13"/>
      <c r="K26" s="13"/>
      <c r="L26" s="14" t="str">
        <f t="shared" si="3"/>
        <v/>
      </c>
      <c r="M26" s="79"/>
    </row>
    <row r="27" spans="1:13" x14ac:dyDescent="0.25">
      <c r="A27">
        <f t="shared" si="0"/>
        <v>13</v>
      </c>
      <c r="B27" s="11">
        <v>43916</v>
      </c>
      <c r="C27" s="68">
        <f t="shared" si="1"/>
        <v>5</v>
      </c>
      <c r="D27" s="12" t="str">
        <f t="shared" si="4"/>
        <v/>
      </c>
      <c r="E27" s="13"/>
      <c r="F27" s="13"/>
      <c r="G27" s="13"/>
      <c r="H27" s="69" t="str">
        <f t="shared" si="2"/>
        <v/>
      </c>
      <c r="I27" s="13"/>
      <c r="J27" s="13"/>
      <c r="K27" s="13"/>
      <c r="L27" s="14" t="str">
        <f t="shared" si="3"/>
        <v/>
      </c>
      <c r="M27" s="79"/>
    </row>
    <row r="28" spans="1:13" x14ac:dyDescent="0.25">
      <c r="A28">
        <f t="shared" si="0"/>
        <v>13</v>
      </c>
      <c r="B28" s="11">
        <v>43917</v>
      </c>
      <c r="C28" s="68">
        <f t="shared" si="1"/>
        <v>6</v>
      </c>
      <c r="D28" s="12" t="str">
        <f t="shared" si="4"/>
        <v/>
      </c>
      <c r="E28" s="13"/>
      <c r="F28" s="13"/>
      <c r="G28" s="13"/>
      <c r="H28" s="69" t="str">
        <f t="shared" si="2"/>
        <v/>
      </c>
      <c r="I28" s="13"/>
      <c r="J28" s="13"/>
      <c r="K28" s="13"/>
      <c r="L28" s="14" t="str">
        <f t="shared" si="3"/>
        <v/>
      </c>
      <c r="M28" s="79"/>
    </row>
    <row r="29" spans="1:13" x14ac:dyDescent="0.25">
      <c r="A29">
        <f t="shared" si="0"/>
        <v>13</v>
      </c>
      <c r="B29" s="11">
        <v>43918</v>
      </c>
      <c r="C29" s="68">
        <f t="shared" si="1"/>
        <v>7</v>
      </c>
      <c r="D29" s="12" t="str">
        <f t="shared" si="4"/>
        <v>Fin de semana</v>
      </c>
      <c r="E29" s="13"/>
      <c r="F29" s="13"/>
      <c r="G29" s="13"/>
      <c r="H29" s="69" t="str">
        <f t="shared" si="2"/>
        <v/>
      </c>
      <c r="I29" s="13"/>
      <c r="J29" s="13"/>
      <c r="K29" s="13"/>
      <c r="L29" s="14" t="str">
        <f t="shared" si="3"/>
        <v/>
      </c>
      <c r="M29" s="79"/>
    </row>
    <row r="30" spans="1:13" x14ac:dyDescent="0.25">
      <c r="A30">
        <f t="shared" si="0"/>
        <v>13</v>
      </c>
      <c r="B30" s="11">
        <v>43919</v>
      </c>
      <c r="C30" s="68">
        <f t="shared" si="1"/>
        <v>1</v>
      </c>
      <c r="D30" s="12" t="str">
        <f t="shared" si="4"/>
        <v>Fin de semana</v>
      </c>
      <c r="E30" s="13"/>
      <c r="F30" s="13"/>
      <c r="G30" s="13"/>
      <c r="H30" s="69" t="str">
        <f t="shared" si="2"/>
        <v/>
      </c>
      <c r="I30" s="13"/>
      <c r="J30" s="13"/>
      <c r="K30" s="13"/>
      <c r="L30" s="14" t="str">
        <f t="shared" si="3"/>
        <v/>
      </c>
      <c r="M30" s="79"/>
    </row>
    <row r="31" spans="1:13" x14ac:dyDescent="0.25">
      <c r="A31">
        <f t="shared" si="0"/>
        <v>14</v>
      </c>
      <c r="B31" s="11">
        <v>43920</v>
      </c>
      <c r="C31" s="68">
        <f t="shared" si="1"/>
        <v>2</v>
      </c>
      <c r="D31" s="12"/>
      <c r="E31" s="13"/>
      <c r="F31" s="13"/>
      <c r="G31" s="13"/>
      <c r="H31" s="69" t="str">
        <f t="shared" si="2"/>
        <v/>
      </c>
      <c r="I31" s="13"/>
      <c r="J31" s="13"/>
      <c r="K31" s="13"/>
      <c r="L31" s="14" t="str">
        <f t="shared" si="3"/>
        <v/>
      </c>
      <c r="M31" s="79"/>
    </row>
    <row r="32" spans="1:13" x14ac:dyDescent="0.25">
      <c r="A32">
        <f t="shared" si="0"/>
        <v>14</v>
      </c>
      <c r="B32" s="11">
        <v>43921</v>
      </c>
      <c r="C32" s="68">
        <f t="shared" si="1"/>
        <v>3</v>
      </c>
      <c r="D32" s="12" t="str">
        <f t="shared" si="4"/>
        <v/>
      </c>
      <c r="E32" s="13"/>
      <c r="F32" s="13"/>
      <c r="G32" s="13"/>
      <c r="H32" s="69" t="str">
        <f t="shared" si="2"/>
        <v/>
      </c>
      <c r="I32" s="13"/>
      <c r="J32" s="13"/>
      <c r="K32" s="13"/>
      <c r="L32" s="14" t="str">
        <f t="shared" si="3"/>
        <v/>
      </c>
      <c r="M32" s="79"/>
    </row>
  </sheetData>
  <sheetProtection algorithmName="SHA-512" hashValue="zWc/FUEYnTIZSuwXWuIuzF+BIHkaWr46n/zNu5xmyEVofVPe2MOcdxybjue2kJPkdqD+rVNbqHZZJuOGsdEpzg==" saltValue="Tg1PhSAErXm8Lu3A9S/GSg==" spinCount="100000" sheet="1" selectLockedCells="1"/>
  <conditionalFormatting sqref="L2:L32">
    <cfRule type="containsText" dxfId="9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2" xr:uid="{00000000-0002-0000-0500-000000000000}">
      <formula1>0.625</formula1>
      <formula2>0.875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2" xr:uid="{00000000-0002-0000-0500-000001000000}">
      <formula1>0.625</formula1>
      <formula2>0.875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2" xr:uid="{00000000-0002-0000-0500-000002000000}">
      <formula1>0.604166666666667</formula1>
      <formula2>0.75</formula2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2" xr:uid="{00000000-0002-0000-0500-000003000000}">
      <formula1>0.322916666666667</formula1>
      <formula2>0.375</formula2>
    </dataValidation>
    <dataValidation type="list" errorStyle="warning" allowBlank="1" showInputMessage="1" showErrorMessage="1" errorTitle="Error" error="Debe seleccionar un tipo de día" sqref="D2:D32" xr:uid="{00000000-0002-0000-0500-000004000000}">
      <formula1>TipoDia</formula1>
    </dataValidation>
    <dataValidation allowBlank="1" showInputMessage="1" showErrorMessage="1" sqref="F2:F32 J2:J32" xr:uid="{00000000-0002-0000-0500-000005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D2:D30 D32" unlockedFormula="1"/>
  </ignoredErrors>
  <legacy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autoPageBreaks="0"/>
  </sheetPr>
  <dimension ref="A1:M33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14</v>
      </c>
      <c r="B2" s="11">
        <v>43922</v>
      </c>
      <c r="C2" s="68">
        <f>WEEKDAY(B2,1)</f>
        <v>4</v>
      </c>
      <c r="D2" s="12" t="str">
        <f>IF(OR(C2=1,C2=7),"Fin de semana","")</f>
        <v/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31" si="0">_xlfn.ISOWEEKNUM(B3)</f>
        <v>14</v>
      </c>
      <c r="B3" s="11">
        <v>43923</v>
      </c>
      <c r="C3" s="68">
        <f t="shared" ref="C3:C31" si="1">WEEKDAY(B3,1)</f>
        <v>5</v>
      </c>
      <c r="D3" s="12" t="str">
        <f>IF(OR(C3=1,C3=7),"Fin de semana","")</f>
        <v/>
      </c>
      <c r="E3" s="13"/>
      <c r="F3" s="13"/>
      <c r="G3" s="13"/>
      <c r="H3" s="69" t="str">
        <f t="shared" ref="H3:H31" si="2">IF($G3-$E3=0,"",$G3-$E3-$F3)</f>
        <v/>
      </c>
      <c r="I3" s="13"/>
      <c r="J3" s="13"/>
      <c r="K3" s="13"/>
      <c r="L3" s="14" t="str">
        <f t="shared" ref="L3:L31" si="3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0"/>
        <v>14</v>
      </c>
      <c r="B4" s="11">
        <v>43924</v>
      </c>
      <c r="C4" s="68">
        <f t="shared" si="1"/>
        <v>6</v>
      </c>
      <c r="D4" s="12" t="str">
        <f t="shared" ref="D4:D31" si="4">IF(OR(C4=1,C4=7),"Fin de semana","")</f>
        <v/>
      </c>
      <c r="E4" s="13"/>
      <c r="F4" s="13"/>
      <c r="G4" s="13"/>
      <c r="H4" s="69" t="str">
        <f t="shared" si="2"/>
        <v/>
      </c>
      <c r="I4" s="13"/>
      <c r="J4" s="13"/>
      <c r="K4" s="13"/>
      <c r="L4" s="14" t="str">
        <f t="shared" si="3"/>
        <v/>
      </c>
      <c r="M4" s="79"/>
    </row>
    <row r="5" spans="1:13" x14ac:dyDescent="0.25">
      <c r="A5">
        <f t="shared" si="0"/>
        <v>14</v>
      </c>
      <c r="B5" s="11">
        <v>43925</v>
      </c>
      <c r="C5" s="68">
        <f t="shared" si="1"/>
        <v>7</v>
      </c>
      <c r="D5" s="12" t="str">
        <f t="shared" si="4"/>
        <v>Fin de semana</v>
      </c>
      <c r="E5" s="13"/>
      <c r="F5" s="13"/>
      <c r="G5" s="13"/>
      <c r="H5" s="69" t="str">
        <f t="shared" si="2"/>
        <v/>
      </c>
      <c r="I5" s="13"/>
      <c r="J5" s="13"/>
      <c r="K5" s="13"/>
      <c r="L5" s="14" t="str">
        <f t="shared" si="3"/>
        <v/>
      </c>
      <c r="M5" s="79"/>
    </row>
    <row r="6" spans="1:13" x14ac:dyDescent="0.25">
      <c r="A6">
        <f t="shared" si="0"/>
        <v>14</v>
      </c>
      <c r="B6" s="11">
        <v>43926</v>
      </c>
      <c r="C6" s="68">
        <f t="shared" si="1"/>
        <v>1</v>
      </c>
      <c r="D6" s="12" t="str">
        <f t="shared" si="4"/>
        <v>Fin de semana</v>
      </c>
      <c r="E6" s="13"/>
      <c r="F6" s="13"/>
      <c r="G6" s="13"/>
      <c r="H6" s="69" t="str">
        <f t="shared" si="2"/>
        <v/>
      </c>
      <c r="I6" s="13"/>
      <c r="J6" s="13"/>
      <c r="K6" s="13"/>
      <c r="L6" s="14" t="str">
        <f t="shared" si="3"/>
        <v/>
      </c>
      <c r="M6" s="79"/>
    </row>
    <row r="7" spans="1:13" x14ac:dyDescent="0.25">
      <c r="A7">
        <f t="shared" si="0"/>
        <v>15</v>
      </c>
      <c r="B7" s="11">
        <v>43927</v>
      </c>
      <c r="C7" s="68">
        <f t="shared" si="1"/>
        <v>2</v>
      </c>
      <c r="D7" s="12" t="str">
        <f t="shared" si="4"/>
        <v/>
      </c>
      <c r="E7" s="13"/>
      <c r="F7" s="13"/>
      <c r="G7" s="13"/>
      <c r="H7" s="69" t="str">
        <f t="shared" si="2"/>
        <v/>
      </c>
      <c r="I7" s="13"/>
      <c r="J7" s="13"/>
      <c r="K7" s="13"/>
      <c r="L7" s="14" t="str">
        <f t="shared" si="3"/>
        <v/>
      </c>
      <c r="M7" s="79"/>
    </row>
    <row r="8" spans="1:13" x14ac:dyDescent="0.25">
      <c r="A8">
        <f t="shared" si="0"/>
        <v>15</v>
      </c>
      <c r="B8" s="11">
        <v>43928</v>
      </c>
      <c r="C8" s="68">
        <f t="shared" si="1"/>
        <v>3</v>
      </c>
      <c r="D8" s="12" t="str">
        <f t="shared" si="4"/>
        <v/>
      </c>
      <c r="E8" s="13"/>
      <c r="F8" s="13"/>
      <c r="G8" s="13"/>
      <c r="H8" s="69" t="str">
        <f t="shared" si="2"/>
        <v/>
      </c>
      <c r="I8" s="13"/>
      <c r="J8" s="13"/>
      <c r="K8" s="13"/>
      <c r="L8" s="14" t="str">
        <f t="shared" si="3"/>
        <v/>
      </c>
      <c r="M8" s="79"/>
    </row>
    <row r="9" spans="1:13" x14ac:dyDescent="0.25">
      <c r="A9">
        <f t="shared" si="0"/>
        <v>15</v>
      </c>
      <c r="B9" s="11">
        <v>43929</v>
      </c>
      <c r="C9" s="68">
        <f t="shared" si="1"/>
        <v>4</v>
      </c>
      <c r="D9" s="12" t="str">
        <f t="shared" si="4"/>
        <v/>
      </c>
      <c r="E9" s="13"/>
      <c r="F9" s="13"/>
      <c r="G9" s="13"/>
      <c r="H9" s="69" t="str">
        <f t="shared" si="2"/>
        <v/>
      </c>
      <c r="I9" s="13"/>
      <c r="J9" s="13"/>
      <c r="K9" s="13"/>
      <c r="L9" s="14" t="str">
        <f t="shared" si="3"/>
        <v/>
      </c>
      <c r="M9" s="79"/>
    </row>
    <row r="10" spans="1:13" x14ac:dyDescent="0.25">
      <c r="A10">
        <f t="shared" si="0"/>
        <v>15</v>
      </c>
      <c r="B10" s="11">
        <v>43930</v>
      </c>
      <c r="C10" s="68">
        <f t="shared" si="1"/>
        <v>5</v>
      </c>
      <c r="D10" s="12" t="str">
        <f t="shared" si="4"/>
        <v/>
      </c>
      <c r="E10" s="13"/>
      <c r="F10" s="13"/>
      <c r="G10" s="13"/>
      <c r="H10" s="69" t="str">
        <f t="shared" si="2"/>
        <v/>
      </c>
      <c r="I10" s="13"/>
      <c r="J10" s="13"/>
      <c r="K10" s="13"/>
      <c r="L10" s="14" t="str">
        <f t="shared" si="3"/>
        <v/>
      </c>
      <c r="M10" s="79"/>
    </row>
    <row r="11" spans="1:13" x14ac:dyDescent="0.25">
      <c r="A11">
        <f t="shared" si="0"/>
        <v>15</v>
      </c>
      <c r="B11" s="11">
        <v>43931</v>
      </c>
      <c r="C11" s="68">
        <f t="shared" si="1"/>
        <v>6</v>
      </c>
      <c r="D11" s="12" t="s">
        <v>3</v>
      </c>
      <c r="E11" s="13"/>
      <c r="F11" s="13"/>
      <c r="G11" s="13"/>
      <c r="H11" s="69" t="str">
        <f t="shared" si="2"/>
        <v/>
      </c>
      <c r="I11" s="13"/>
      <c r="J11" s="13"/>
      <c r="K11" s="13"/>
      <c r="L11" s="14" t="str">
        <f t="shared" si="3"/>
        <v/>
      </c>
      <c r="M11" s="79"/>
    </row>
    <row r="12" spans="1:13" x14ac:dyDescent="0.25">
      <c r="A12">
        <f t="shared" si="0"/>
        <v>15</v>
      </c>
      <c r="B12" s="11">
        <v>43932</v>
      </c>
      <c r="C12" s="68">
        <f t="shared" si="1"/>
        <v>7</v>
      </c>
      <c r="D12" s="12" t="str">
        <f t="shared" si="4"/>
        <v>Fin de semana</v>
      </c>
      <c r="E12" s="13"/>
      <c r="F12" s="13"/>
      <c r="G12" s="13"/>
      <c r="H12" s="69" t="str">
        <f t="shared" si="2"/>
        <v/>
      </c>
      <c r="I12" s="13"/>
      <c r="J12" s="13"/>
      <c r="K12" s="13"/>
      <c r="L12" s="14" t="str">
        <f t="shared" si="3"/>
        <v/>
      </c>
      <c r="M12" s="79"/>
    </row>
    <row r="13" spans="1:13" x14ac:dyDescent="0.25">
      <c r="A13">
        <f t="shared" si="0"/>
        <v>15</v>
      </c>
      <c r="B13" s="11">
        <v>43933</v>
      </c>
      <c r="C13" s="68">
        <f t="shared" si="1"/>
        <v>1</v>
      </c>
      <c r="D13" s="12" t="str">
        <f t="shared" si="4"/>
        <v>Fin de semana</v>
      </c>
      <c r="E13" s="13"/>
      <c r="F13" s="13"/>
      <c r="G13" s="13"/>
      <c r="H13" s="69" t="str">
        <f t="shared" si="2"/>
        <v/>
      </c>
      <c r="I13" s="13"/>
      <c r="J13" s="13"/>
      <c r="K13" s="13"/>
      <c r="L13" s="14" t="str">
        <f t="shared" si="3"/>
        <v/>
      </c>
      <c r="M13" s="79"/>
    </row>
    <row r="14" spans="1:13" x14ac:dyDescent="0.25">
      <c r="A14">
        <f t="shared" si="0"/>
        <v>16</v>
      </c>
      <c r="B14" s="11">
        <v>43934</v>
      </c>
      <c r="C14" s="68">
        <f t="shared" si="1"/>
        <v>2</v>
      </c>
      <c r="D14" s="12" t="str">
        <f t="shared" si="4"/>
        <v/>
      </c>
      <c r="E14" s="13"/>
      <c r="F14" s="13"/>
      <c r="G14" s="13"/>
      <c r="H14" s="69" t="str">
        <f t="shared" si="2"/>
        <v/>
      </c>
      <c r="I14" s="13"/>
      <c r="J14" s="13"/>
      <c r="K14" s="13"/>
      <c r="L14" s="14" t="str">
        <f t="shared" si="3"/>
        <v/>
      </c>
      <c r="M14" s="79"/>
    </row>
    <row r="15" spans="1:13" x14ac:dyDescent="0.25">
      <c r="A15">
        <f t="shared" si="0"/>
        <v>16</v>
      </c>
      <c r="B15" s="11">
        <v>43935</v>
      </c>
      <c r="C15" s="68">
        <f t="shared" si="1"/>
        <v>3</v>
      </c>
      <c r="D15" s="12" t="str">
        <f t="shared" si="4"/>
        <v/>
      </c>
      <c r="E15" s="13"/>
      <c r="F15" s="13"/>
      <c r="G15" s="13"/>
      <c r="H15" s="69" t="str">
        <f t="shared" si="2"/>
        <v/>
      </c>
      <c r="I15" s="13"/>
      <c r="J15" s="13"/>
      <c r="K15" s="13"/>
      <c r="L15" s="14" t="str">
        <f t="shared" si="3"/>
        <v/>
      </c>
      <c r="M15" s="79"/>
    </row>
    <row r="16" spans="1:13" x14ac:dyDescent="0.25">
      <c r="A16">
        <f t="shared" si="0"/>
        <v>16</v>
      </c>
      <c r="B16" s="11">
        <v>43936</v>
      </c>
      <c r="C16" s="68">
        <f t="shared" si="1"/>
        <v>4</v>
      </c>
      <c r="D16" s="12" t="str">
        <f t="shared" si="4"/>
        <v/>
      </c>
      <c r="E16" s="13"/>
      <c r="F16" s="13"/>
      <c r="G16" s="13"/>
      <c r="H16" s="69" t="str">
        <f t="shared" si="2"/>
        <v/>
      </c>
      <c r="I16" s="13"/>
      <c r="J16" s="13"/>
      <c r="K16" s="13"/>
      <c r="L16" s="14" t="str">
        <f t="shared" si="3"/>
        <v/>
      </c>
      <c r="M16" s="79"/>
    </row>
    <row r="17" spans="1:13" x14ac:dyDescent="0.25">
      <c r="A17">
        <f t="shared" si="0"/>
        <v>16</v>
      </c>
      <c r="B17" s="11">
        <v>43937</v>
      </c>
      <c r="C17" s="68">
        <f t="shared" si="1"/>
        <v>5</v>
      </c>
      <c r="D17" s="12" t="str">
        <f t="shared" si="4"/>
        <v/>
      </c>
      <c r="E17" s="13"/>
      <c r="F17" s="13"/>
      <c r="G17" s="13"/>
      <c r="H17" s="69" t="str">
        <f t="shared" si="2"/>
        <v/>
      </c>
      <c r="I17" s="13"/>
      <c r="J17" s="13"/>
      <c r="K17" s="13"/>
      <c r="L17" s="14" t="str">
        <f t="shared" si="3"/>
        <v/>
      </c>
      <c r="M17" s="79"/>
    </row>
    <row r="18" spans="1:13" x14ac:dyDescent="0.25">
      <c r="A18">
        <f t="shared" si="0"/>
        <v>16</v>
      </c>
      <c r="B18" s="11">
        <v>43938</v>
      </c>
      <c r="C18" s="68">
        <f t="shared" si="1"/>
        <v>6</v>
      </c>
      <c r="D18" s="12" t="str">
        <f t="shared" si="4"/>
        <v/>
      </c>
      <c r="E18" s="13"/>
      <c r="F18" s="13"/>
      <c r="G18" s="13"/>
      <c r="H18" s="69" t="str">
        <f t="shared" si="2"/>
        <v/>
      </c>
      <c r="I18" s="13"/>
      <c r="J18" s="13"/>
      <c r="K18" s="13"/>
      <c r="L18" s="14" t="str">
        <f t="shared" si="3"/>
        <v/>
      </c>
      <c r="M18" s="79"/>
    </row>
    <row r="19" spans="1:13" x14ac:dyDescent="0.25">
      <c r="A19">
        <f t="shared" si="0"/>
        <v>16</v>
      </c>
      <c r="B19" s="11">
        <v>43939</v>
      </c>
      <c r="C19" s="68">
        <f t="shared" si="1"/>
        <v>7</v>
      </c>
      <c r="D19" s="12" t="str">
        <f t="shared" si="4"/>
        <v>Fin de semana</v>
      </c>
      <c r="E19" s="13"/>
      <c r="F19" s="13"/>
      <c r="G19" s="13"/>
      <c r="H19" s="69" t="str">
        <f t="shared" si="2"/>
        <v/>
      </c>
      <c r="I19" s="13"/>
      <c r="J19" s="13"/>
      <c r="K19" s="13"/>
      <c r="L19" s="14" t="str">
        <f t="shared" si="3"/>
        <v/>
      </c>
      <c r="M19" s="79"/>
    </row>
    <row r="20" spans="1:13" x14ac:dyDescent="0.25">
      <c r="A20">
        <f t="shared" si="0"/>
        <v>16</v>
      </c>
      <c r="B20" s="11">
        <v>43940</v>
      </c>
      <c r="C20" s="68">
        <f t="shared" si="1"/>
        <v>1</v>
      </c>
      <c r="D20" s="12" t="str">
        <f t="shared" si="4"/>
        <v>Fin de semana</v>
      </c>
      <c r="E20" s="13"/>
      <c r="F20" s="13"/>
      <c r="G20" s="13"/>
      <c r="H20" s="69" t="str">
        <f t="shared" si="2"/>
        <v/>
      </c>
      <c r="I20" s="13"/>
      <c r="J20" s="13"/>
      <c r="K20" s="13"/>
      <c r="L20" s="14" t="str">
        <f t="shared" si="3"/>
        <v/>
      </c>
      <c r="M20" s="79"/>
    </row>
    <row r="21" spans="1:13" x14ac:dyDescent="0.25">
      <c r="A21">
        <f t="shared" si="0"/>
        <v>17</v>
      </c>
      <c r="B21" s="11">
        <v>43941</v>
      </c>
      <c r="C21" s="68">
        <f t="shared" si="1"/>
        <v>2</v>
      </c>
      <c r="D21" s="12" t="str">
        <f t="shared" si="4"/>
        <v/>
      </c>
      <c r="E21" s="13"/>
      <c r="F21" s="13"/>
      <c r="G21" s="13"/>
      <c r="H21" s="69" t="str">
        <f t="shared" si="2"/>
        <v/>
      </c>
      <c r="I21" s="13"/>
      <c r="J21" s="13"/>
      <c r="K21" s="13"/>
      <c r="L21" s="14" t="str">
        <f t="shared" si="3"/>
        <v/>
      </c>
      <c r="M21" s="79"/>
    </row>
    <row r="22" spans="1:13" x14ac:dyDescent="0.25">
      <c r="A22">
        <f t="shared" si="0"/>
        <v>17</v>
      </c>
      <c r="B22" s="11">
        <v>43942</v>
      </c>
      <c r="C22" s="68">
        <f t="shared" si="1"/>
        <v>3</v>
      </c>
      <c r="D22" s="12" t="str">
        <f t="shared" si="4"/>
        <v/>
      </c>
      <c r="E22" s="13"/>
      <c r="F22" s="13"/>
      <c r="G22" s="13"/>
      <c r="H22" s="69" t="str">
        <f t="shared" si="2"/>
        <v/>
      </c>
      <c r="I22" s="13"/>
      <c r="J22" s="13"/>
      <c r="K22" s="13"/>
      <c r="L22" s="14" t="str">
        <f t="shared" si="3"/>
        <v/>
      </c>
      <c r="M22" s="79"/>
    </row>
    <row r="23" spans="1:13" x14ac:dyDescent="0.25">
      <c r="A23">
        <f t="shared" si="0"/>
        <v>17</v>
      </c>
      <c r="B23" s="11">
        <v>43943</v>
      </c>
      <c r="C23" s="68">
        <f t="shared" si="1"/>
        <v>4</v>
      </c>
      <c r="D23" s="12" t="str">
        <f t="shared" si="4"/>
        <v/>
      </c>
      <c r="E23" s="13"/>
      <c r="F23" s="13"/>
      <c r="G23" s="13"/>
      <c r="H23" s="69" t="str">
        <f t="shared" si="2"/>
        <v/>
      </c>
      <c r="I23" s="13"/>
      <c r="J23" s="13"/>
      <c r="K23" s="13"/>
      <c r="L23" s="14" t="str">
        <f t="shared" si="3"/>
        <v/>
      </c>
      <c r="M23" s="79"/>
    </row>
    <row r="24" spans="1:13" x14ac:dyDescent="0.25">
      <c r="A24">
        <f t="shared" si="0"/>
        <v>17</v>
      </c>
      <c r="B24" s="11">
        <v>43944</v>
      </c>
      <c r="C24" s="68">
        <f t="shared" si="1"/>
        <v>5</v>
      </c>
      <c r="D24" s="12" t="str">
        <f t="shared" si="4"/>
        <v/>
      </c>
      <c r="E24" s="13"/>
      <c r="F24" s="13"/>
      <c r="G24" s="13"/>
      <c r="H24" s="69" t="str">
        <f t="shared" si="2"/>
        <v/>
      </c>
      <c r="I24" s="13"/>
      <c r="J24" s="13"/>
      <c r="K24" s="13"/>
      <c r="L24" s="14" t="str">
        <f t="shared" si="3"/>
        <v/>
      </c>
      <c r="M24" s="79"/>
    </row>
    <row r="25" spans="1:13" x14ac:dyDescent="0.25">
      <c r="A25">
        <f t="shared" si="0"/>
        <v>17</v>
      </c>
      <c r="B25" s="11">
        <v>43945</v>
      </c>
      <c r="C25" s="68">
        <f t="shared" si="1"/>
        <v>6</v>
      </c>
      <c r="D25" s="12" t="str">
        <f t="shared" si="4"/>
        <v/>
      </c>
      <c r="E25" s="13"/>
      <c r="F25" s="13"/>
      <c r="G25" s="13"/>
      <c r="H25" s="69" t="str">
        <f t="shared" si="2"/>
        <v/>
      </c>
      <c r="I25" s="13"/>
      <c r="J25" s="13"/>
      <c r="K25" s="13"/>
      <c r="L25" s="14" t="str">
        <f t="shared" si="3"/>
        <v/>
      </c>
      <c r="M25" s="79"/>
    </row>
    <row r="26" spans="1:13" x14ac:dyDescent="0.25">
      <c r="A26">
        <f t="shared" si="0"/>
        <v>17</v>
      </c>
      <c r="B26" s="11">
        <v>43946</v>
      </c>
      <c r="C26" s="68">
        <f t="shared" si="1"/>
        <v>7</v>
      </c>
      <c r="D26" s="12" t="str">
        <f t="shared" si="4"/>
        <v>Fin de semana</v>
      </c>
      <c r="E26" s="13"/>
      <c r="F26" s="13"/>
      <c r="G26" s="13"/>
      <c r="H26" s="69" t="str">
        <f t="shared" si="2"/>
        <v/>
      </c>
      <c r="I26" s="13"/>
      <c r="J26" s="13"/>
      <c r="K26" s="13"/>
      <c r="L26" s="14" t="str">
        <f t="shared" si="3"/>
        <v/>
      </c>
      <c r="M26" s="79"/>
    </row>
    <row r="27" spans="1:13" x14ac:dyDescent="0.25">
      <c r="A27">
        <f t="shared" si="0"/>
        <v>17</v>
      </c>
      <c r="B27" s="11">
        <v>43947</v>
      </c>
      <c r="C27" s="68">
        <f t="shared" si="1"/>
        <v>1</v>
      </c>
      <c r="D27" s="12" t="str">
        <f t="shared" si="4"/>
        <v>Fin de semana</v>
      </c>
      <c r="E27" s="13"/>
      <c r="F27" s="13"/>
      <c r="G27" s="13"/>
      <c r="H27" s="69" t="str">
        <f t="shared" si="2"/>
        <v/>
      </c>
      <c r="I27" s="13"/>
      <c r="J27" s="13"/>
      <c r="K27" s="13"/>
      <c r="L27" s="14" t="str">
        <f t="shared" si="3"/>
        <v/>
      </c>
      <c r="M27" s="79"/>
    </row>
    <row r="28" spans="1:13" x14ac:dyDescent="0.25">
      <c r="A28">
        <f t="shared" si="0"/>
        <v>18</v>
      </c>
      <c r="B28" s="11">
        <v>43948</v>
      </c>
      <c r="C28" s="68">
        <f t="shared" si="1"/>
        <v>2</v>
      </c>
      <c r="D28" s="12" t="str">
        <f t="shared" si="4"/>
        <v/>
      </c>
      <c r="E28" s="13"/>
      <c r="F28" s="13"/>
      <c r="G28" s="13"/>
      <c r="H28" s="69" t="str">
        <f t="shared" si="2"/>
        <v/>
      </c>
      <c r="I28" s="13"/>
      <c r="J28" s="13"/>
      <c r="K28" s="13"/>
      <c r="L28" s="14" t="str">
        <f t="shared" si="3"/>
        <v/>
      </c>
      <c r="M28" s="79"/>
    </row>
    <row r="29" spans="1:13" x14ac:dyDescent="0.25">
      <c r="A29">
        <f t="shared" si="0"/>
        <v>18</v>
      </c>
      <c r="B29" s="11">
        <v>43949</v>
      </c>
      <c r="C29" s="68">
        <f t="shared" si="1"/>
        <v>3</v>
      </c>
      <c r="D29" s="12" t="str">
        <f t="shared" si="4"/>
        <v/>
      </c>
      <c r="E29" s="13"/>
      <c r="F29" s="13"/>
      <c r="G29" s="13"/>
      <c r="H29" s="69" t="str">
        <f t="shared" si="2"/>
        <v/>
      </c>
      <c r="I29" s="13"/>
      <c r="J29" s="13"/>
      <c r="K29" s="13"/>
      <c r="L29" s="14" t="str">
        <f t="shared" si="3"/>
        <v/>
      </c>
      <c r="M29" s="79"/>
    </row>
    <row r="30" spans="1:13" x14ac:dyDescent="0.25">
      <c r="A30">
        <f t="shared" si="0"/>
        <v>18</v>
      </c>
      <c r="B30" s="11">
        <v>43950</v>
      </c>
      <c r="C30" s="68">
        <f t="shared" si="1"/>
        <v>4</v>
      </c>
      <c r="D30" s="12" t="str">
        <f t="shared" si="4"/>
        <v/>
      </c>
      <c r="E30" s="13"/>
      <c r="F30" s="13"/>
      <c r="G30" s="13"/>
      <c r="H30" s="69" t="str">
        <f t="shared" si="2"/>
        <v/>
      </c>
      <c r="I30" s="13"/>
      <c r="J30" s="13"/>
      <c r="K30" s="13"/>
      <c r="L30" s="14" t="str">
        <f t="shared" si="3"/>
        <v/>
      </c>
      <c r="M30" s="79"/>
    </row>
    <row r="31" spans="1:13" x14ac:dyDescent="0.25">
      <c r="A31">
        <f t="shared" si="0"/>
        <v>18</v>
      </c>
      <c r="B31" s="11">
        <v>43951</v>
      </c>
      <c r="C31" s="68">
        <f t="shared" si="1"/>
        <v>5</v>
      </c>
      <c r="D31" s="12" t="str">
        <f t="shared" si="4"/>
        <v/>
      </c>
      <c r="E31" s="13"/>
      <c r="F31" s="13"/>
      <c r="G31" s="13"/>
      <c r="H31" s="69" t="str">
        <f t="shared" si="2"/>
        <v/>
      </c>
      <c r="I31" s="13"/>
      <c r="J31" s="13"/>
      <c r="K31" s="13"/>
      <c r="L31" s="14" t="str">
        <f t="shared" si="3"/>
        <v/>
      </c>
      <c r="M31" s="79"/>
    </row>
    <row r="32" spans="1:13" x14ac:dyDescent="0.25">
      <c r="G32" s="3"/>
      <c r="H32"/>
      <c r="I32"/>
      <c r="J32"/>
      <c r="K32"/>
      <c r="L32"/>
    </row>
    <row r="33" spans="7:12" x14ac:dyDescent="0.25">
      <c r="G33" s="3"/>
      <c r="H33"/>
      <c r="I33"/>
      <c r="J33"/>
      <c r="K33"/>
      <c r="L33"/>
    </row>
  </sheetData>
  <sheetProtection algorithmName="SHA-512" hashValue="8NXevIr4HP6cIUweMMKZvSczMW+alUak/BdZ0xkWNLA0opjUmq/wZnGGY+6O9Mm1uAMK79YdKQyruWlICFEe5w==" saltValue="Ov5jKoQjCarbo1GAnlsMbg==" spinCount="100000" sheet="1" selectLockedCells="1"/>
  <conditionalFormatting sqref="L2:L31">
    <cfRule type="containsText" dxfId="8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list" errorStyle="warning" allowBlank="1" showInputMessage="1" showErrorMessage="1" errorTitle="Error" error="Debe seleccionar un tipo de día" sqref="D2:D31" xr:uid="{00000000-0002-0000-0600-000000000000}">
      <formula1>TipoDia</formula1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1" xr:uid="{00000000-0002-0000-0600-000001000000}">
      <formula1>0.322916666666667</formula1>
      <formula2>0.375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1" xr:uid="{00000000-0002-0000-0600-000002000000}">
      <formula1>0.604166666666667</formula1>
      <formula2>0.75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1" xr:uid="{00000000-0002-0000-0600-000003000000}">
      <formula1>0.625</formula1>
      <formula2>0.875</formula2>
    </dataValidation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1" xr:uid="{00000000-0002-0000-0600-000004000000}">
      <formula1>0.625</formula1>
      <formula2>0.875</formula2>
    </dataValidation>
    <dataValidation allowBlank="1" showInputMessage="1" showErrorMessage="1" sqref="F2:F31 J2:J31" xr:uid="{00000000-0002-0000-0600-000005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D2:D10 D15:D31 D12:D14" unlockedFormula="1"/>
  </ignoredErrors>
  <legacy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autoPageBreaks="0"/>
  </sheetPr>
  <dimension ref="A1:M32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18</v>
      </c>
      <c r="B2" s="11">
        <v>43952</v>
      </c>
      <c r="C2" s="68">
        <f>WEEKDAY(B2,1)</f>
        <v>6</v>
      </c>
      <c r="D2" s="12" t="s">
        <v>3</v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32" si="0">_xlfn.ISOWEEKNUM(B3)</f>
        <v>18</v>
      </c>
      <c r="B3" s="11">
        <v>43953</v>
      </c>
      <c r="C3" s="68">
        <f t="shared" ref="C3:C32" si="1">WEEKDAY(B3,1)</f>
        <v>7</v>
      </c>
      <c r="D3" s="12" t="str">
        <f>IF(OR(C3=1,C3=7),"Fin de semana","")</f>
        <v>Fin de semana</v>
      </c>
      <c r="E3" s="13"/>
      <c r="F3" s="13"/>
      <c r="G3" s="13"/>
      <c r="H3" s="69" t="str">
        <f t="shared" ref="H3:H32" si="2">IF($G3-$E3=0,"",$G3-$E3-$F3)</f>
        <v/>
      </c>
      <c r="I3" s="13"/>
      <c r="J3" s="13"/>
      <c r="K3" s="13"/>
      <c r="L3" s="14" t="str">
        <f t="shared" ref="L3:L32" si="3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0"/>
        <v>18</v>
      </c>
      <c r="B4" s="11">
        <v>43954</v>
      </c>
      <c r="C4" s="68">
        <f t="shared" si="1"/>
        <v>1</v>
      </c>
      <c r="D4" s="12" t="str">
        <f t="shared" ref="D4:D32" si="4">IF(OR(C4=1,C4=7),"Fin de semana","")</f>
        <v>Fin de semana</v>
      </c>
      <c r="E4" s="13"/>
      <c r="F4" s="13"/>
      <c r="G4" s="13"/>
      <c r="H4" s="69" t="str">
        <f t="shared" si="2"/>
        <v/>
      </c>
      <c r="I4" s="13"/>
      <c r="J4" s="13"/>
      <c r="K4" s="13"/>
      <c r="L4" s="14" t="str">
        <f t="shared" si="3"/>
        <v/>
      </c>
      <c r="M4" s="79"/>
    </row>
    <row r="5" spans="1:13" x14ac:dyDescent="0.25">
      <c r="A5">
        <f t="shared" si="0"/>
        <v>19</v>
      </c>
      <c r="B5" s="11">
        <v>43955</v>
      </c>
      <c r="C5" s="68">
        <f t="shared" si="1"/>
        <v>2</v>
      </c>
      <c r="D5" s="12" t="str">
        <f t="shared" si="4"/>
        <v/>
      </c>
      <c r="E5" s="13"/>
      <c r="F5" s="13"/>
      <c r="G5" s="13"/>
      <c r="H5" s="69" t="str">
        <f t="shared" si="2"/>
        <v/>
      </c>
      <c r="I5" s="13"/>
      <c r="J5" s="13"/>
      <c r="K5" s="13"/>
      <c r="L5" s="14" t="str">
        <f t="shared" si="3"/>
        <v/>
      </c>
      <c r="M5" s="79"/>
    </row>
    <row r="6" spans="1:13" x14ac:dyDescent="0.25">
      <c r="A6">
        <f t="shared" si="0"/>
        <v>19</v>
      </c>
      <c r="B6" s="11">
        <v>43956</v>
      </c>
      <c r="C6" s="68">
        <f t="shared" si="1"/>
        <v>3</v>
      </c>
      <c r="D6" s="12" t="str">
        <f t="shared" si="4"/>
        <v/>
      </c>
      <c r="E6" s="13"/>
      <c r="F6" s="13"/>
      <c r="G6" s="13"/>
      <c r="H6" s="69" t="str">
        <f t="shared" si="2"/>
        <v/>
      </c>
      <c r="I6" s="13"/>
      <c r="J6" s="13"/>
      <c r="K6" s="13"/>
      <c r="L6" s="14" t="str">
        <f t="shared" si="3"/>
        <v/>
      </c>
      <c r="M6" s="79"/>
    </row>
    <row r="7" spans="1:13" x14ac:dyDescent="0.25">
      <c r="A7">
        <f t="shared" si="0"/>
        <v>19</v>
      </c>
      <c r="B7" s="11">
        <v>43957</v>
      </c>
      <c r="C7" s="68">
        <f t="shared" si="1"/>
        <v>4</v>
      </c>
      <c r="D7" s="12" t="str">
        <f t="shared" si="4"/>
        <v/>
      </c>
      <c r="E7" s="13"/>
      <c r="F7" s="13"/>
      <c r="G7" s="13"/>
      <c r="H7" s="69" t="str">
        <f t="shared" si="2"/>
        <v/>
      </c>
      <c r="I7" s="13"/>
      <c r="J7" s="13"/>
      <c r="K7" s="13"/>
      <c r="L7" s="14" t="str">
        <f t="shared" si="3"/>
        <v/>
      </c>
      <c r="M7" s="79"/>
    </row>
    <row r="8" spans="1:13" x14ac:dyDescent="0.25">
      <c r="A8">
        <f t="shared" si="0"/>
        <v>19</v>
      </c>
      <c r="B8" s="11">
        <v>43958</v>
      </c>
      <c r="C8" s="68">
        <f t="shared" si="1"/>
        <v>5</v>
      </c>
      <c r="D8" s="12" t="str">
        <f t="shared" si="4"/>
        <v/>
      </c>
      <c r="E8" s="13"/>
      <c r="F8" s="13"/>
      <c r="G8" s="13"/>
      <c r="H8" s="69" t="str">
        <f t="shared" si="2"/>
        <v/>
      </c>
      <c r="I8" s="13"/>
      <c r="J8" s="13"/>
      <c r="K8" s="13"/>
      <c r="L8" s="14" t="str">
        <f t="shared" si="3"/>
        <v/>
      </c>
      <c r="M8" s="79"/>
    </row>
    <row r="9" spans="1:13" x14ac:dyDescent="0.25">
      <c r="A9">
        <f t="shared" si="0"/>
        <v>19</v>
      </c>
      <c r="B9" s="11">
        <v>43959</v>
      </c>
      <c r="C9" s="68">
        <f t="shared" si="1"/>
        <v>6</v>
      </c>
      <c r="D9" s="12" t="str">
        <f t="shared" si="4"/>
        <v/>
      </c>
      <c r="E9" s="13"/>
      <c r="F9" s="13"/>
      <c r="G9" s="13"/>
      <c r="H9" s="69" t="str">
        <f t="shared" si="2"/>
        <v/>
      </c>
      <c r="I9" s="13"/>
      <c r="J9" s="13"/>
      <c r="K9" s="13"/>
      <c r="L9" s="14" t="str">
        <f t="shared" si="3"/>
        <v/>
      </c>
      <c r="M9" s="79"/>
    </row>
    <row r="10" spans="1:13" x14ac:dyDescent="0.25">
      <c r="A10">
        <f t="shared" si="0"/>
        <v>19</v>
      </c>
      <c r="B10" s="11">
        <v>43960</v>
      </c>
      <c r="C10" s="68">
        <f t="shared" si="1"/>
        <v>7</v>
      </c>
      <c r="D10" s="12" t="str">
        <f t="shared" si="4"/>
        <v>Fin de semana</v>
      </c>
      <c r="E10" s="13"/>
      <c r="F10" s="13"/>
      <c r="G10" s="13"/>
      <c r="H10" s="69" t="str">
        <f t="shared" si="2"/>
        <v/>
      </c>
      <c r="I10" s="13"/>
      <c r="J10" s="13"/>
      <c r="K10" s="13"/>
      <c r="L10" s="14" t="str">
        <f t="shared" si="3"/>
        <v/>
      </c>
      <c r="M10" s="79"/>
    </row>
    <row r="11" spans="1:13" x14ac:dyDescent="0.25">
      <c r="A11">
        <f t="shared" si="0"/>
        <v>19</v>
      </c>
      <c r="B11" s="11">
        <v>43961</v>
      </c>
      <c r="C11" s="68">
        <f t="shared" si="1"/>
        <v>1</v>
      </c>
      <c r="D11" s="12" t="str">
        <f t="shared" si="4"/>
        <v>Fin de semana</v>
      </c>
      <c r="E11" s="13"/>
      <c r="F11" s="13"/>
      <c r="G11" s="13"/>
      <c r="H11" s="69" t="str">
        <f t="shared" si="2"/>
        <v/>
      </c>
      <c r="I11" s="13"/>
      <c r="J11" s="13"/>
      <c r="K11" s="13"/>
      <c r="L11" s="14" t="str">
        <f t="shared" si="3"/>
        <v/>
      </c>
      <c r="M11" s="79"/>
    </row>
    <row r="12" spans="1:13" x14ac:dyDescent="0.25">
      <c r="A12">
        <f t="shared" si="0"/>
        <v>20</v>
      </c>
      <c r="B12" s="11">
        <v>43962</v>
      </c>
      <c r="C12" s="68">
        <f t="shared" si="1"/>
        <v>2</v>
      </c>
      <c r="D12" s="12" t="str">
        <f t="shared" si="4"/>
        <v/>
      </c>
      <c r="E12" s="13"/>
      <c r="F12" s="13"/>
      <c r="G12" s="13"/>
      <c r="H12" s="69" t="str">
        <f t="shared" si="2"/>
        <v/>
      </c>
      <c r="I12" s="13"/>
      <c r="J12" s="13"/>
      <c r="K12" s="13"/>
      <c r="L12" s="14" t="str">
        <f t="shared" si="3"/>
        <v/>
      </c>
      <c r="M12" s="79"/>
    </row>
    <row r="13" spans="1:13" x14ac:dyDescent="0.25">
      <c r="A13">
        <f t="shared" si="0"/>
        <v>20</v>
      </c>
      <c r="B13" s="11">
        <v>43963</v>
      </c>
      <c r="C13" s="68">
        <f t="shared" si="1"/>
        <v>3</v>
      </c>
      <c r="D13" s="12" t="str">
        <f t="shared" si="4"/>
        <v/>
      </c>
      <c r="E13" s="13"/>
      <c r="F13" s="13"/>
      <c r="G13" s="13"/>
      <c r="H13" s="69" t="str">
        <f t="shared" si="2"/>
        <v/>
      </c>
      <c r="I13" s="13"/>
      <c r="J13" s="13"/>
      <c r="K13" s="13"/>
      <c r="L13" s="14" t="str">
        <f t="shared" si="3"/>
        <v/>
      </c>
      <c r="M13" s="79"/>
    </row>
    <row r="14" spans="1:13" x14ac:dyDescent="0.25">
      <c r="A14">
        <f t="shared" si="0"/>
        <v>20</v>
      </c>
      <c r="B14" s="11">
        <v>43964</v>
      </c>
      <c r="C14" s="68">
        <f t="shared" si="1"/>
        <v>4</v>
      </c>
      <c r="D14" s="12" t="str">
        <f t="shared" si="4"/>
        <v/>
      </c>
      <c r="E14" s="13"/>
      <c r="F14" s="13"/>
      <c r="G14" s="13"/>
      <c r="H14" s="69" t="str">
        <f t="shared" si="2"/>
        <v/>
      </c>
      <c r="I14" s="13"/>
      <c r="J14" s="13"/>
      <c r="K14" s="13"/>
      <c r="L14" s="14" t="str">
        <f t="shared" si="3"/>
        <v/>
      </c>
      <c r="M14" s="79"/>
    </row>
    <row r="15" spans="1:13" x14ac:dyDescent="0.25">
      <c r="A15">
        <f t="shared" si="0"/>
        <v>20</v>
      </c>
      <c r="B15" s="11">
        <v>43965</v>
      </c>
      <c r="C15" s="68">
        <f t="shared" si="1"/>
        <v>5</v>
      </c>
      <c r="D15" s="12" t="str">
        <f t="shared" si="4"/>
        <v/>
      </c>
      <c r="E15" s="13"/>
      <c r="F15" s="13"/>
      <c r="G15" s="13"/>
      <c r="H15" s="69" t="str">
        <f t="shared" si="2"/>
        <v/>
      </c>
      <c r="I15" s="13"/>
      <c r="J15" s="13"/>
      <c r="K15" s="13"/>
      <c r="L15" s="14" t="str">
        <f t="shared" si="3"/>
        <v/>
      </c>
      <c r="M15" s="79"/>
    </row>
    <row r="16" spans="1:13" x14ac:dyDescent="0.25">
      <c r="A16">
        <f t="shared" si="0"/>
        <v>20</v>
      </c>
      <c r="B16" s="11">
        <v>43966</v>
      </c>
      <c r="C16" s="68">
        <f t="shared" si="1"/>
        <v>6</v>
      </c>
      <c r="D16" s="12" t="str">
        <f t="shared" si="4"/>
        <v/>
      </c>
      <c r="E16" s="13"/>
      <c r="F16" s="13"/>
      <c r="G16" s="13"/>
      <c r="H16" s="69" t="str">
        <f t="shared" si="2"/>
        <v/>
      </c>
      <c r="I16" s="13"/>
      <c r="J16" s="13"/>
      <c r="K16" s="13"/>
      <c r="L16" s="14" t="str">
        <f t="shared" si="3"/>
        <v/>
      </c>
      <c r="M16" s="79"/>
    </row>
    <row r="17" spans="1:13" x14ac:dyDescent="0.25">
      <c r="A17">
        <f t="shared" si="0"/>
        <v>20</v>
      </c>
      <c r="B17" s="11">
        <v>43967</v>
      </c>
      <c r="C17" s="68">
        <f t="shared" si="1"/>
        <v>7</v>
      </c>
      <c r="D17" s="12" t="str">
        <f t="shared" si="4"/>
        <v>Fin de semana</v>
      </c>
      <c r="E17" s="13"/>
      <c r="F17" s="13"/>
      <c r="G17" s="13"/>
      <c r="H17" s="69" t="str">
        <f t="shared" si="2"/>
        <v/>
      </c>
      <c r="I17" s="13"/>
      <c r="J17" s="13"/>
      <c r="K17" s="13"/>
      <c r="L17" s="14" t="str">
        <f t="shared" si="3"/>
        <v/>
      </c>
      <c r="M17" s="79"/>
    </row>
    <row r="18" spans="1:13" x14ac:dyDescent="0.25">
      <c r="A18">
        <f t="shared" si="0"/>
        <v>20</v>
      </c>
      <c r="B18" s="11">
        <v>43968</v>
      </c>
      <c r="C18" s="68">
        <f t="shared" si="1"/>
        <v>1</v>
      </c>
      <c r="D18" s="12" t="str">
        <f t="shared" si="4"/>
        <v>Fin de semana</v>
      </c>
      <c r="E18" s="13"/>
      <c r="F18" s="13"/>
      <c r="G18" s="13"/>
      <c r="H18" s="69" t="str">
        <f t="shared" si="2"/>
        <v/>
      </c>
      <c r="I18" s="13"/>
      <c r="J18" s="13"/>
      <c r="K18" s="13"/>
      <c r="L18" s="14" t="str">
        <f t="shared" si="3"/>
        <v/>
      </c>
      <c r="M18" s="79"/>
    </row>
    <row r="19" spans="1:13" x14ac:dyDescent="0.25">
      <c r="A19">
        <f t="shared" si="0"/>
        <v>21</v>
      </c>
      <c r="B19" s="11">
        <v>43969</v>
      </c>
      <c r="C19" s="68">
        <f t="shared" si="1"/>
        <v>2</v>
      </c>
      <c r="D19" s="12" t="str">
        <f t="shared" si="4"/>
        <v/>
      </c>
      <c r="E19" s="13"/>
      <c r="F19" s="13"/>
      <c r="G19" s="13"/>
      <c r="H19" s="69" t="str">
        <f t="shared" si="2"/>
        <v/>
      </c>
      <c r="I19" s="13"/>
      <c r="J19" s="13"/>
      <c r="K19" s="13"/>
      <c r="L19" s="14" t="str">
        <f t="shared" si="3"/>
        <v/>
      </c>
      <c r="M19" s="79"/>
    </row>
    <row r="20" spans="1:13" x14ac:dyDescent="0.25">
      <c r="A20">
        <f t="shared" si="0"/>
        <v>21</v>
      </c>
      <c r="B20" s="11">
        <v>43970</v>
      </c>
      <c r="C20" s="68">
        <f t="shared" si="1"/>
        <v>3</v>
      </c>
      <c r="D20" s="12" t="str">
        <f t="shared" si="4"/>
        <v/>
      </c>
      <c r="E20" s="13"/>
      <c r="F20" s="13"/>
      <c r="G20" s="13"/>
      <c r="H20" s="69" t="str">
        <f t="shared" si="2"/>
        <v/>
      </c>
      <c r="I20" s="13"/>
      <c r="J20" s="13"/>
      <c r="K20" s="13"/>
      <c r="L20" s="14" t="str">
        <f t="shared" si="3"/>
        <v/>
      </c>
      <c r="M20" s="79"/>
    </row>
    <row r="21" spans="1:13" x14ac:dyDescent="0.25">
      <c r="A21">
        <f t="shared" si="0"/>
        <v>21</v>
      </c>
      <c r="B21" s="11">
        <v>43971</v>
      </c>
      <c r="C21" s="68">
        <f t="shared" si="1"/>
        <v>4</v>
      </c>
      <c r="D21" s="12" t="str">
        <f t="shared" si="4"/>
        <v/>
      </c>
      <c r="E21" s="13"/>
      <c r="F21" s="13"/>
      <c r="G21" s="13"/>
      <c r="H21" s="69" t="str">
        <f t="shared" si="2"/>
        <v/>
      </c>
      <c r="I21" s="13"/>
      <c r="J21" s="13"/>
      <c r="K21" s="13"/>
      <c r="L21" s="14" t="str">
        <f t="shared" si="3"/>
        <v/>
      </c>
      <c r="M21" s="79"/>
    </row>
    <row r="22" spans="1:13" x14ac:dyDescent="0.25">
      <c r="A22">
        <f t="shared" si="0"/>
        <v>21</v>
      </c>
      <c r="B22" s="11">
        <v>43972</v>
      </c>
      <c r="C22" s="68">
        <f t="shared" si="1"/>
        <v>5</v>
      </c>
      <c r="D22" s="12" t="str">
        <f t="shared" si="4"/>
        <v/>
      </c>
      <c r="E22" s="13"/>
      <c r="F22" s="13"/>
      <c r="G22" s="13"/>
      <c r="H22" s="69" t="str">
        <f t="shared" si="2"/>
        <v/>
      </c>
      <c r="I22" s="13"/>
      <c r="J22" s="13"/>
      <c r="K22" s="13"/>
      <c r="L22" s="14" t="str">
        <f t="shared" si="3"/>
        <v/>
      </c>
      <c r="M22" s="79"/>
    </row>
    <row r="23" spans="1:13" x14ac:dyDescent="0.25">
      <c r="A23">
        <f t="shared" si="0"/>
        <v>21</v>
      </c>
      <c r="B23" s="11">
        <v>43973</v>
      </c>
      <c r="C23" s="68">
        <f t="shared" si="1"/>
        <v>6</v>
      </c>
      <c r="D23" s="12" t="str">
        <f t="shared" si="4"/>
        <v/>
      </c>
      <c r="E23" s="13"/>
      <c r="F23" s="13"/>
      <c r="G23" s="13"/>
      <c r="H23" s="69" t="str">
        <f t="shared" si="2"/>
        <v/>
      </c>
      <c r="I23" s="13"/>
      <c r="J23" s="13"/>
      <c r="K23" s="13"/>
      <c r="L23" s="14" t="str">
        <f t="shared" si="3"/>
        <v/>
      </c>
      <c r="M23" s="79"/>
    </row>
    <row r="24" spans="1:13" x14ac:dyDescent="0.25">
      <c r="A24">
        <f t="shared" si="0"/>
        <v>21</v>
      </c>
      <c r="B24" s="11">
        <v>43974</v>
      </c>
      <c r="C24" s="68">
        <f t="shared" si="1"/>
        <v>7</v>
      </c>
      <c r="D24" s="12" t="str">
        <f t="shared" si="4"/>
        <v>Fin de semana</v>
      </c>
      <c r="E24" s="13"/>
      <c r="F24" s="13"/>
      <c r="G24" s="13"/>
      <c r="H24" s="69" t="str">
        <f t="shared" si="2"/>
        <v/>
      </c>
      <c r="I24" s="13"/>
      <c r="J24" s="13"/>
      <c r="K24" s="13"/>
      <c r="L24" s="14" t="str">
        <f t="shared" si="3"/>
        <v/>
      </c>
      <c r="M24" s="79"/>
    </row>
    <row r="25" spans="1:13" x14ac:dyDescent="0.25">
      <c r="A25">
        <f t="shared" si="0"/>
        <v>21</v>
      </c>
      <c r="B25" s="11">
        <v>43975</v>
      </c>
      <c r="C25" s="68">
        <f t="shared" si="1"/>
        <v>1</v>
      </c>
      <c r="D25" s="12" t="str">
        <f t="shared" si="4"/>
        <v>Fin de semana</v>
      </c>
      <c r="E25" s="13"/>
      <c r="F25" s="13"/>
      <c r="G25" s="13"/>
      <c r="H25" s="69" t="str">
        <f t="shared" si="2"/>
        <v/>
      </c>
      <c r="I25" s="13"/>
      <c r="J25" s="13"/>
      <c r="K25" s="13"/>
      <c r="L25" s="14" t="str">
        <f t="shared" si="3"/>
        <v/>
      </c>
      <c r="M25" s="79"/>
    </row>
    <row r="26" spans="1:13" x14ac:dyDescent="0.25">
      <c r="A26">
        <f t="shared" si="0"/>
        <v>22</v>
      </c>
      <c r="B26" s="11">
        <v>43976</v>
      </c>
      <c r="C26" s="68">
        <f t="shared" si="1"/>
        <v>2</v>
      </c>
      <c r="D26" s="12" t="str">
        <f t="shared" si="4"/>
        <v/>
      </c>
      <c r="E26" s="13"/>
      <c r="F26" s="13"/>
      <c r="G26" s="13"/>
      <c r="H26" s="69" t="str">
        <f t="shared" si="2"/>
        <v/>
      </c>
      <c r="I26" s="13"/>
      <c r="J26" s="13"/>
      <c r="K26" s="13"/>
      <c r="L26" s="14" t="str">
        <f t="shared" si="3"/>
        <v/>
      </c>
      <c r="M26" s="79"/>
    </row>
    <row r="27" spans="1:13" x14ac:dyDescent="0.25">
      <c r="A27">
        <f t="shared" si="0"/>
        <v>22</v>
      </c>
      <c r="B27" s="11">
        <v>43977</v>
      </c>
      <c r="C27" s="68">
        <f t="shared" si="1"/>
        <v>3</v>
      </c>
      <c r="D27" s="12" t="str">
        <f t="shared" si="4"/>
        <v/>
      </c>
      <c r="E27" s="13"/>
      <c r="F27" s="13"/>
      <c r="G27" s="13"/>
      <c r="H27" s="69" t="str">
        <f t="shared" si="2"/>
        <v/>
      </c>
      <c r="I27" s="13"/>
      <c r="J27" s="13"/>
      <c r="K27" s="13"/>
      <c r="L27" s="14" t="str">
        <f t="shared" si="3"/>
        <v/>
      </c>
      <c r="M27" s="79"/>
    </row>
    <row r="28" spans="1:13" x14ac:dyDescent="0.25">
      <c r="A28">
        <f t="shared" si="0"/>
        <v>22</v>
      </c>
      <c r="B28" s="11">
        <v>43978</v>
      </c>
      <c r="C28" s="68">
        <f t="shared" si="1"/>
        <v>4</v>
      </c>
      <c r="D28" s="12" t="str">
        <f t="shared" si="4"/>
        <v/>
      </c>
      <c r="E28" s="13"/>
      <c r="F28" s="13"/>
      <c r="G28" s="13"/>
      <c r="H28" s="69" t="str">
        <f t="shared" si="2"/>
        <v/>
      </c>
      <c r="I28" s="13"/>
      <c r="J28" s="13"/>
      <c r="K28" s="13"/>
      <c r="L28" s="14" t="str">
        <f t="shared" si="3"/>
        <v/>
      </c>
      <c r="M28" s="79"/>
    </row>
    <row r="29" spans="1:13" x14ac:dyDescent="0.25">
      <c r="A29">
        <f t="shared" si="0"/>
        <v>22</v>
      </c>
      <c r="B29" s="11">
        <v>43979</v>
      </c>
      <c r="C29" s="68">
        <f t="shared" si="1"/>
        <v>5</v>
      </c>
      <c r="D29" s="12" t="str">
        <f t="shared" si="4"/>
        <v/>
      </c>
      <c r="E29" s="13"/>
      <c r="F29" s="13"/>
      <c r="G29" s="13"/>
      <c r="H29" s="69" t="str">
        <f t="shared" si="2"/>
        <v/>
      </c>
      <c r="I29" s="13"/>
      <c r="J29" s="13"/>
      <c r="K29" s="13"/>
      <c r="L29" s="14" t="str">
        <f t="shared" si="3"/>
        <v/>
      </c>
      <c r="M29" s="79"/>
    </row>
    <row r="30" spans="1:13" x14ac:dyDescent="0.25">
      <c r="A30">
        <f t="shared" si="0"/>
        <v>22</v>
      </c>
      <c r="B30" s="11">
        <v>43980</v>
      </c>
      <c r="C30" s="68">
        <f t="shared" si="1"/>
        <v>6</v>
      </c>
      <c r="D30" s="12" t="str">
        <f t="shared" si="4"/>
        <v/>
      </c>
      <c r="E30" s="13"/>
      <c r="F30" s="13"/>
      <c r="G30" s="13"/>
      <c r="H30" s="69" t="str">
        <f t="shared" si="2"/>
        <v/>
      </c>
      <c r="I30" s="13"/>
      <c r="J30" s="13"/>
      <c r="K30" s="13"/>
      <c r="L30" s="14" t="str">
        <f t="shared" si="3"/>
        <v/>
      </c>
      <c r="M30" s="79"/>
    </row>
    <row r="31" spans="1:13" x14ac:dyDescent="0.25">
      <c r="A31">
        <f t="shared" si="0"/>
        <v>22</v>
      </c>
      <c r="B31" s="11">
        <v>43981</v>
      </c>
      <c r="C31" s="68">
        <f t="shared" si="1"/>
        <v>7</v>
      </c>
      <c r="D31" s="12" t="str">
        <f t="shared" si="4"/>
        <v>Fin de semana</v>
      </c>
      <c r="E31" s="13"/>
      <c r="F31" s="13"/>
      <c r="G31" s="13"/>
      <c r="H31" s="69" t="str">
        <f t="shared" si="2"/>
        <v/>
      </c>
      <c r="I31" s="13"/>
      <c r="J31" s="13"/>
      <c r="K31" s="13"/>
      <c r="L31" s="14" t="str">
        <f t="shared" si="3"/>
        <v/>
      </c>
      <c r="M31" s="79"/>
    </row>
    <row r="32" spans="1:13" x14ac:dyDescent="0.25">
      <c r="A32">
        <f t="shared" si="0"/>
        <v>22</v>
      </c>
      <c r="B32" s="11">
        <v>43982</v>
      </c>
      <c r="C32" s="68">
        <f t="shared" si="1"/>
        <v>1</v>
      </c>
      <c r="D32" s="12" t="str">
        <f t="shared" si="4"/>
        <v>Fin de semana</v>
      </c>
      <c r="E32" s="13"/>
      <c r="F32" s="13"/>
      <c r="G32" s="13"/>
      <c r="H32" s="69" t="str">
        <f t="shared" si="2"/>
        <v/>
      </c>
      <c r="I32" s="13"/>
      <c r="J32" s="13"/>
      <c r="K32" s="13"/>
      <c r="L32" s="14" t="str">
        <f t="shared" si="3"/>
        <v/>
      </c>
      <c r="M32" s="79"/>
    </row>
  </sheetData>
  <sheetProtection algorithmName="SHA-512" hashValue="ZYHzSqdsdW4CWwKSq7xziEdnJv//rf1VYb1lB5nGkmxALJsepOYZBMUomWu+O40Ie1Gz8dZesVg3NcouD+m3AA==" saltValue="+Nyo2wwmsihaAIaoYXUV6g==" spinCount="100000" sheet="1" selectLockedCells="1"/>
  <conditionalFormatting sqref="L2:L32">
    <cfRule type="containsText" dxfId="7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list" errorStyle="warning" allowBlank="1" showInputMessage="1" showErrorMessage="1" errorTitle="Error" error="Debe seleccionar un tipo de día" sqref="D2:D32" xr:uid="{00000000-0002-0000-0700-000000000000}">
      <formula1>TipoDia</formula1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2" xr:uid="{00000000-0002-0000-0700-000001000000}">
      <formula1>0.322916666666667</formula1>
      <formula2>0.375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2" xr:uid="{00000000-0002-0000-0700-000002000000}">
      <formula1>0.604166666666667</formula1>
      <formula2>0.75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2" xr:uid="{00000000-0002-0000-0700-000003000000}">
      <formula1>0.625</formula1>
      <formula2>0.875</formula2>
    </dataValidation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2" xr:uid="{00000000-0002-0000-0700-000004000000}">
      <formula1>0.625</formula1>
      <formula2>0.875</formula2>
    </dataValidation>
    <dataValidation allowBlank="1" showInputMessage="1" showErrorMessage="1" sqref="F2:F32 J2:J32" xr:uid="{00000000-0002-0000-0700-000005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D3:D32" unlockedFormula="1"/>
  </ignoredErrors>
  <legacyDrawing r:id="rId2"/>
  <picture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autoPageBreaks="0"/>
  </sheetPr>
  <dimension ref="A1:M35"/>
  <sheetViews>
    <sheetView showGridLines="0" showRowColHeaders="0" topLeftCell="B1" workbookViewId="0">
      <selection activeCell="D2" sqref="D2"/>
    </sheetView>
  </sheetViews>
  <sheetFormatPr baseColWidth="10" defaultRowHeight="15" x14ac:dyDescent="0.25"/>
  <cols>
    <col min="1" max="1" width="11.42578125" hidden="1" customWidth="1"/>
    <col min="2" max="3" width="11.42578125" style="5"/>
    <col min="4" max="4" width="14.85546875" style="6" bestFit="1" customWidth="1"/>
    <col min="5" max="7" width="11.42578125" style="6"/>
    <col min="8" max="8" width="12.85546875" style="4" bestFit="1" customWidth="1"/>
    <col min="9" max="11" width="11.42578125" style="6"/>
    <col min="12" max="12" width="61.7109375" style="3" bestFit="1" customWidth="1"/>
    <col min="13" max="13" width="38" customWidth="1"/>
  </cols>
  <sheetData>
    <row r="1" spans="1:13" x14ac:dyDescent="0.25">
      <c r="A1" t="s">
        <v>50</v>
      </c>
      <c r="B1" s="7" t="s">
        <v>0</v>
      </c>
      <c r="C1" s="8" t="s">
        <v>1</v>
      </c>
      <c r="D1" s="8" t="s">
        <v>7</v>
      </c>
      <c r="E1" s="8" t="s">
        <v>21</v>
      </c>
      <c r="F1" s="8" t="s">
        <v>65</v>
      </c>
      <c r="G1" s="8" t="s">
        <v>22</v>
      </c>
      <c r="H1" s="9" t="s">
        <v>28</v>
      </c>
      <c r="I1" s="8" t="s">
        <v>21</v>
      </c>
      <c r="J1" s="8" t="s">
        <v>65</v>
      </c>
      <c r="K1" s="8" t="s">
        <v>22</v>
      </c>
      <c r="L1" s="10" t="s">
        <v>29</v>
      </c>
      <c r="M1" s="77" t="s">
        <v>98</v>
      </c>
    </row>
    <row r="2" spans="1:13" x14ac:dyDescent="0.25">
      <c r="A2">
        <f>_xlfn.ISOWEEKNUM(B2)</f>
        <v>23</v>
      </c>
      <c r="B2" s="11">
        <v>43983</v>
      </c>
      <c r="C2" s="68">
        <f>WEEKDAY(B2,1)</f>
        <v>2</v>
      </c>
      <c r="D2" s="12" t="str">
        <f>IF(OR(C2=1,C2=7),"Fin de semana","")</f>
        <v/>
      </c>
      <c r="E2" s="13"/>
      <c r="F2" s="13"/>
      <c r="G2" s="13"/>
      <c r="H2" s="69" t="str">
        <f>IF($G2-$E2=0,"",$G2-$E2-$F2)</f>
        <v/>
      </c>
      <c r="I2" s="13"/>
      <c r="J2" s="13"/>
      <c r="K2" s="13"/>
      <c r="L2" s="14" t="str">
        <f>IF(AND($D2&lt;&gt;"Mañana y Tarde",OR($I2&lt;&gt;"",$K2&lt;&gt;"")),"El tipo de día debe ser Mañana y Tarde o no haber horas por la tarde",IF($K2-$I2=0,"",$K2-$I2-$J2))</f>
        <v/>
      </c>
      <c r="M2" s="79"/>
    </row>
    <row r="3" spans="1:13" x14ac:dyDescent="0.25">
      <c r="A3">
        <f t="shared" ref="A3:A31" si="0">_xlfn.ISOWEEKNUM(B3)</f>
        <v>23</v>
      </c>
      <c r="B3" s="11">
        <v>43984</v>
      </c>
      <c r="C3" s="68">
        <f t="shared" ref="C3:C31" si="1">WEEKDAY(B3,1)</f>
        <v>3</v>
      </c>
      <c r="D3" s="12" t="str">
        <f>IF(OR(C3=1,C3=7),"Fin de semana","")</f>
        <v/>
      </c>
      <c r="E3" s="13"/>
      <c r="F3" s="13"/>
      <c r="G3" s="13"/>
      <c r="H3" s="69" t="str">
        <f t="shared" ref="H3:H31" si="2">IF($G3-$E3=0,"",$G3-$E3-$F3)</f>
        <v/>
      </c>
      <c r="I3" s="13"/>
      <c r="J3" s="13"/>
      <c r="K3" s="13"/>
      <c r="L3" s="14" t="str">
        <f t="shared" ref="L3:L31" si="3">IF(AND($D3&lt;&gt;"Mañana y Tarde",OR($I3&lt;&gt;"",$K3&lt;&gt;"")),"El tipo de día debe ser Mañana y Tarde o no haber horas por la tarde",IF($K3-$I3=0,"",$K3-$I3-$J3))</f>
        <v/>
      </c>
      <c r="M3" s="79"/>
    </row>
    <row r="4" spans="1:13" x14ac:dyDescent="0.25">
      <c r="A4">
        <f t="shared" si="0"/>
        <v>23</v>
      </c>
      <c r="B4" s="11">
        <v>43985</v>
      </c>
      <c r="C4" s="68">
        <f t="shared" si="1"/>
        <v>4</v>
      </c>
      <c r="D4" s="12" t="str">
        <f t="shared" ref="D4:D31" si="4">IF(OR(C4=1,C4=7),"Fin de semana","")</f>
        <v/>
      </c>
      <c r="E4" s="13"/>
      <c r="F4" s="13"/>
      <c r="G4" s="13"/>
      <c r="H4" s="69" t="str">
        <f t="shared" si="2"/>
        <v/>
      </c>
      <c r="I4" s="13"/>
      <c r="J4" s="13"/>
      <c r="K4" s="13"/>
      <c r="L4" s="14" t="str">
        <f t="shared" si="3"/>
        <v/>
      </c>
      <c r="M4" s="79"/>
    </row>
    <row r="5" spans="1:13" x14ac:dyDescent="0.25">
      <c r="A5">
        <f t="shared" si="0"/>
        <v>23</v>
      </c>
      <c r="B5" s="11">
        <v>43986</v>
      </c>
      <c r="C5" s="68">
        <f t="shared" si="1"/>
        <v>5</v>
      </c>
      <c r="D5" s="12" t="str">
        <f t="shared" si="4"/>
        <v/>
      </c>
      <c r="E5" s="13"/>
      <c r="F5" s="13"/>
      <c r="G5" s="13"/>
      <c r="H5" s="69" t="str">
        <f t="shared" si="2"/>
        <v/>
      </c>
      <c r="I5" s="13"/>
      <c r="J5" s="13"/>
      <c r="K5" s="13"/>
      <c r="L5" s="14" t="str">
        <f t="shared" si="3"/>
        <v/>
      </c>
      <c r="M5" s="79"/>
    </row>
    <row r="6" spans="1:13" x14ac:dyDescent="0.25">
      <c r="A6">
        <f t="shared" si="0"/>
        <v>23</v>
      </c>
      <c r="B6" s="11">
        <v>43987</v>
      </c>
      <c r="C6" s="68">
        <f t="shared" si="1"/>
        <v>6</v>
      </c>
      <c r="D6" s="12" t="str">
        <f t="shared" si="4"/>
        <v/>
      </c>
      <c r="E6" s="13"/>
      <c r="F6" s="13"/>
      <c r="G6" s="13"/>
      <c r="H6" s="69" t="str">
        <f t="shared" si="2"/>
        <v/>
      </c>
      <c r="I6" s="13"/>
      <c r="J6" s="13"/>
      <c r="K6" s="13"/>
      <c r="L6" s="14" t="str">
        <f t="shared" si="3"/>
        <v/>
      </c>
      <c r="M6" s="79"/>
    </row>
    <row r="7" spans="1:13" x14ac:dyDescent="0.25">
      <c r="A7">
        <f t="shared" si="0"/>
        <v>23</v>
      </c>
      <c r="B7" s="11">
        <v>43988</v>
      </c>
      <c r="C7" s="68">
        <f t="shared" si="1"/>
        <v>7</v>
      </c>
      <c r="D7" s="12" t="str">
        <f t="shared" si="4"/>
        <v>Fin de semana</v>
      </c>
      <c r="E7" s="13"/>
      <c r="F7" s="13"/>
      <c r="G7" s="13"/>
      <c r="H7" s="69" t="str">
        <f t="shared" si="2"/>
        <v/>
      </c>
      <c r="I7" s="13"/>
      <c r="J7" s="13"/>
      <c r="K7" s="13"/>
      <c r="L7" s="14" t="str">
        <f t="shared" si="3"/>
        <v/>
      </c>
      <c r="M7" s="79"/>
    </row>
    <row r="8" spans="1:13" x14ac:dyDescent="0.25">
      <c r="A8">
        <f t="shared" si="0"/>
        <v>23</v>
      </c>
      <c r="B8" s="11">
        <v>43989</v>
      </c>
      <c r="C8" s="68">
        <f t="shared" si="1"/>
        <v>1</v>
      </c>
      <c r="D8" s="12" t="str">
        <f t="shared" si="4"/>
        <v>Fin de semana</v>
      </c>
      <c r="E8" s="13"/>
      <c r="F8" s="13"/>
      <c r="G8" s="13"/>
      <c r="H8" s="69" t="str">
        <f t="shared" si="2"/>
        <v/>
      </c>
      <c r="I8" s="13"/>
      <c r="J8" s="13"/>
      <c r="K8" s="13"/>
      <c r="L8" s="14" t="str">
        <f t="shared" si="3"/>
        <v/>
      </c>
      <c r="M8" s="79"/>
    </row>
    <row r="9" spans="1:13" x14ac:dyDescent="0.25">
      <c r="A9">
        <f t="shared" si="0"/>
        <v>24</v>
      </c>
      <c r="B9" s="11">
        <v>43990</v>
      </c>
      <c r="C9" s="68">
        <f t="shared" si="1"/>
        <v>2</v>
      </c>
      <c r="D9" s="12" t="str">
        <f t="shared" si="4"/>
        <v/>
      </c>
      <c r="E9" s="13"/>
      <c r="F9" s="13"/>
      <c r="G9" s="13"/>
      <c r="H9" s="69" t="str">
        <f t="shared" si="2"/>
        <v/>
      </c>
      <c r="I9" s="13"/>
      <c r="J9" s="13"/>
      <c r="K9" s="13"/>
      <c r="L9" s="14" t="str">
        <f t="shared" si="3"/>
        <v/>
      </c>
      <c r="M9" s="79"/>
    </row>
    <row r="10" spans="1:13" x14ac:dyDescent="0.25">
      <c r="A10">
        <f t="shared" si="0"/>
        <v>24</v>
      </c>
      <c r="B10" s="11">
        <v>43991</v>
      </c>
      <c r="C10" s="68">
        <f t="shared" si="1"/>
        <v>3</v>
      </c>
      <c r="D10" s="12" t="str">
        <f t="shared" si="4"/>
        <v/>
      </c>
      <c r="E10" s="13"/>
      <c r="F10" s="13"/>
      <c r="G10" s="13"/>
      <c r="H10" s="69" t="str">
        <f t="shared" si="2"/>
        <v/>
      </c>
      <c r="I10" s="13"/>
      <c r="J10" s="13"/>
      <c r="K10" s="13"/>
      <c r="L10" s="14" t="str">
        <f t="shared" si="3"/>
        <v/>
      </c>
      <c r="M10" s="79"/>
    </row>
    <row r="11" spans="1:13" x14ac:dyDescent="0.25">
      <c r="A11">
        <f t="shared" si="0"/>
        <v>24</v>
      </c>
      <c r="B11" s="11">
        <v>43992</v>
      </c>
      <c r="C11" s="68">
        <f t="shared" si="1"/>
        <v>4</v>
      </c>
      <c r="D11" s="12" t="str">
        <f t="shared" si="4"/>
        <v/>
      </c>
      <c r="E11" s="13"/>
      <c r="F11" s="13"/>
      <c r="G11" s="13"/>
      <c r="H11" s="69" t="str">
        <f t="shared" si="2"/>
        <v/>
      </c>
      <c r="I11" s="13"/>
      <c r="J11" s="13"/>
      <c r="K11" s="13"/>
      <c r="L11" s="14" t="str">
        <f t="shared" si="3"/>
        <v/>
      </c>
      <c r="M11" s="79"/>
    </row>
    <row r="12" spans="1:13" x14ac:dyDescent="0.25">
      <c r="A12">
        <f t="shared" si="0"/>
        <v>24</v>
      </c>
      <c r="B12" s="11">
        <v>43993</v>
      </c>
      <c r="C12" s="68">
        <f t="shared" si="1"/>
        <v>5</v>
      </c>
      <c r="D12" s="12" t="str">
        <f t="shared" si="4"/>
        <v/>
      </c>
      <c r="E12" s="13"/>
      <c r="F12" s="13"/>
      <c r="G12" s="13"/>
      <c r="H12" s="69" t="str">
        <f t="shared" si="2"/>
        <v/>
      </c>
      <c r="I12" s="13"/>
      <c r="J12" s="13"/>
      <c r="K12" s="13"/>
      <c r="L12" s="14" t="str">
        <f t="shared" si="3"/>
        <v/>
      </c>
      <c r="M12" s="79"/>
    </row>
    <row r="13" spans="1:13" x14ac:dyDescent="0.25">
      <c r="A13">
        <f t="shared" si="0"/>
        <v>24</v>
      </c>
      <c r="B13" s="11">
        <v>43994</v>
      </c>
      <c r="C13" s="68">
        <f t="shared" si="1"/>
        <v>6</v>
      </c>
      <c r="D13" s="12" t="str">
        <f t="shared" si="4"/>
        <v/>
      </c>
      <c r="E13" s="13"/>
      <c r="F13" s="13"/>
      <c r="G13" s="13"/>
      <c r="H13" s="69" t="str">
        <f t="shared" si="2"/>
        <v/>
      </c>
      <c r="I13" s="13"/>
      <c r="J13" s="13"/>
      <c r="K13" s="13"/>
      <c r="L13" s="14" t="str">
        <f t="shared" si="3"/>
        <v/>
      </c>
      <c r="M13" s="79"/>
    </row>
    <row r="14" spans="1:13" x14ac:dyDescent="0.25">
      <c r="A14">
        <f t="shared" si="0"/>
        <v>24</v>
      </c>
      <c r="B14" s="11">
        <v>43995</v>
      </c>
      <c r="C14" s="68">
        <f t="shared" si="1"/>
        <v>7</v>
      </c>
      <c r="D14" s="12" t="str">
        <f t="shared" si="4"/>
        <v>Fin de semana</v>
      </c>
      <c r="E14" s="13"/>
      <c r="F14" s="13"/>
      <c r="G14" s="13"/>
      <c r="H14" s="69" t="str">
        <f t="shared" si="2"/>
        <v/>
      </c>
      <c r="I14" s="13"/>
      <c r="J14" s="13"/>
      <c r="K14" s="13"/>
      <c r="L14" s="14" t="str">
        <f t="shared" si="3"/>
        <v/>
      </c>
      <c r="M14" s="79"/>
    </row>
    <row r="15" spans="1:13" x14ac:dyDescent="0.25">
      <c r="A15">
        <f t="shared" si="0"/>
        <v>24</v>
      </c>
      <c r="B15" s="11">
        <v>43996</v>
      </c>
      <c r="C15" s="68">
        <f t="shared" si="1"/>
        <v>1</v>
      </c>
      <c r="D15" s="12" t="str">
        <f t="shared" si="4"/>
        <v>Fin de semana</v>
      </c>
      <c r="E15" s="13"/>
      <c r="F15" s="13"/>
      <c r="G15" s="13"/>
      <c r="H15" s="69" t="str">
        <f t="shared" si="2"/>
        <v/>
      </c>
      <c r="I15" s="13"/>
      <c r="J15" s="13"/>
      <c r="K15" s="13"/>
      <c r="L15" s="14" t="str">
        <f t="shared" si="3"/>
        <v/>
      </c>
      <c r="M15" s="79"/>
    </row>
    <row r="16" spans="1:13" x14ac:dyDescent="0.25">
      <c r="A16">
        <f t="shared" si="0"/>
        <v>25</v>
      </c>
      <c r="B16" s="11">
        <v>43997</v>
      </c>
      <c r="C16" s="68">
        <f t="shared" si="1"/>
        <v>2</v>
      </c>
      <c r="D16" s="12" t="str">
        <f t="shared" si="4"/>
        <v/>
      </c>
      <c r="E16" s="13"/>
      <c r="F16" s="13"/>
      <c r="G16" s="13"/>
      <c r="H16" s="69" t="str">
        <f t="shared" si="2"/>
        <v/>
      </c>
      <c r="I16" s="13"/>
      <c r="J16" s="13"/>
      <c r="K16" s="13"/>
      <c r="L16" s="14" t="str">
        <f t="shared" si="3"/>
        <v/>
      </c>
      <c r="M16" s="79"/>
    </row>
    <row r="17" spans="1:13" x14ac:dyDescent="0.25">
      <c r="A17">
        <f t="shared" si="0"/>
        <v>25</v>
      </c>
      <c r="B17" s="11">
        <v>43998</v>
      </c>
      <c r="C17" s="68">
        <f t="shared" si="1"/>
        <v>3</v>
      </c>
      <c r="D17" s="12" t="str">
        <f t="shared" si="4"/>
        <v/>
      </c>
      <c r="E17" s="13"/>
      <c r="F17" s="13"/>
      <c r="G17" s="13"/>
      <c r="H17" s="69" t="str">
        <f t="shared" si="2"/>
        <v/>
      </c>
      <c r="I17" s="13"/>
      <c r="J17" s="13"/>
      <c r="K17" s="13"/>
      <c r="L17" s="14" t="str">
        <f t="shared" si="3"/>
        <v/>
      </c>
      <c r="M17" s="79"/>
    </row>
    <row r="18" spans="1:13" x14ac:dyDescent="0.25">
      <c r="A18">
        <f t="shared" si="0"/>
        <v>25</v>
      </c>
      <c r="B18" s="11">
        <v>43999</v>
      </c>
      <c r="C18" s="68">
        <f t="shared" si="1"/>
        <v>4</v>
      </c>
      <c r="D18" s="12" t="str">
        <f t="shared" si="4"/>
        <v/>
      </c>
      <c r="E18" s="13"/>
      <c r="F18" s="13"/>
      <c r="G18" s="13"/>
      <c r="H18" s="69" t="str">
        <f t="shared" si="2"/>
        <v/>
      </c>
      <c r="I18" s="13"/>
      <c r="J18" s="13"/>
      <c r="K18" s="13"/>
      <c r="L18" s="14" t="str">
        <f t="shared" si="3"/>
        <v/>
      </c>
      <c r="M18" s="79"/>
    </row>
    <row r="19" spans="1:13" x14ac:dyDescent="0.25">
      <c r="A19">
        <f t="shared" si="0"/>
        <v>25</v>
      </c>
      <c r="B19" s="11">
        <v>44000</v>
      </c>
      <c r="C19" s="68">
        <f t="shared" si="1"/>
        <v>5</v>
      </c>
      <c r="D19" s="12" t="str">
        <f t="shared" si="4"/>
        <v/>
      </c>
      <c r="E19" s="13"/>
      <c r="F19" s="13"/>
      <c r="G19" s="13"/>
      <c r="H19" s="69" t="str">
        <f t="shared" si="2"/>
        <v/>
      </c>
      <c r="I19" s="13"/>
      <c r="J19" s="13"/>
      <c r="K19" s="13"/>
      <c r="L19" s="14" t="str">
        <f t="shared" si="3"/>
        <v/>
      </c>
      <c r="M19" s="79"/>
    </row>
    <row r="20" spans="1:13" x14ac:dyDescent="0.25">
      <c r="A20">
        <f t="shared" si="0"/>
        <v>25</v>
      </c>
      <c r="B20" s="11">
        <v>44001</v>
      </c>
      <c r="C20" s="68">
        <f t="shared" si="1"/>
        <v>6</v>
      </c>
      <c r="D20" s="12" t="str">
        <f t="shared" si="4"/>
        <v/>
      </c>
      <c r="E20" s="13"/>
      <c r="F20" s="13"/>
      <c r="G20" s="13"/>
      <c r="H20" s="69" t="str">
        <f t="shared" si="2"/>
        <v/>
      </c>
      <c r="I20" s="13"/>
      <c r="J20" s="13"/>
      <c r="K20" s="13"/>
      <c r="L20" s="14" t="str">
        <f t="shared" si="3"/>
        <v/>
      </c>
      <c r="M20" s="79"/>
    </row>
    <row r="21" spans="1:13" x14ac:dyDescent="0.25">
      <c r="A21">
        <f t="shared" si="0"/>
        <v>25</v>
      </c>
      <c r="B21" s="11">
        <v>44002</v>
      </c>
      <c r="C21" s="68">
        <f t="shared" si="1"/>
        <v>7</v>
      </c>
      <c r="D21" s="12" t="str">
        <f t="shared" si="4"/>
        <v>Fin de semana</v>
      </c>
      <c r="E21" s="13"/>
      <c r="F21" s="13"/>
      <c r="G21" s="13"/>
      <c r="H21" s="69" t="str">
        <f t="shared" si="2"/>
        <v/>
      </c>
      <c r="I21" s="13"/>
      <c r="J21" s="13"/>
      <c r="K21" s="13"/>
      <c r="L21" s="14" t="str">
        <f t="shared" si="3"/>
        <v/>
      </c>
      <c r="M21" s="79"/>
    </row>
    <row r="22" spans="1:13" x14ac:dyDescent="0.25">
      <c r="A22">
        <f t="shared" si="0"/>
        <v>25</v>
      </c>
      <c r="B22" s="11">
        <v>44003</v>
      </c>
      <c r="C22" s="68">
        <f t="shared" si="1"/>
        <v>1</v>
      </c>
      <c r="D22" s="12" t="str">
        <f t="shared" si="4"/>
        <v>Fin de semana</v>
      </c>
      <c r="E22" s="13"/>
      <c r="F22" s="13"/>
      <c r="G22" s="13"/>
      <c r="H22" s="69" t="str">
        <f t="shared" si="2"/>
        <v/>
      </c>
      <c r="I22" s="13"/>
      <c r="J22" s="13"/>
      <c r="K22" s="13"/>
      <c r="L22" s="14" t="str">
        <f t="shared" si="3"/>
        <v/>
      </c>
      <c r="M22" s="79"/>
    </row>
    <row r="23" spans="1:13" x14ac:dyDescent="0.25">
      <c r="A23">
        <f t="shared" si="0"/>
        <v>26</v>
      </c>
      <c r="B23" s="11">
        <v>44004</v>
      </c>
      <c r="C23" s="68">
        <f t="shared" si="1"/>
        <v>2</v>
      </c>
      <c r="D23" s="12" t="str">
        <f t="shared" si="4"/>
        <v/>
      </c>
      <c r="E23" s="13"/>
      <c r="F23" s="13"/>
      <c r="G23" s="13"/>
      <c r="H23" s="69" t="str">
        <f t="shared" si="2"/>
        <v/>
      </c>
      <c r="I23" s="13"/>
      <c r="J23" s="13"/>
      <c r="K23" s="13"/>
      <c r="L23" s="14" t="str">
        <f t="shared" si="3"/>
        <v/>
      </c>
      <c r="M23" s="79"/>
    </row>
    <row r="24" spans="1:13" x14ac:dyDescent="0.25">
      <c r="A24">
        <f t="shared" si="0"/>
        <v>26</v>
      </c>
      <c r="B24" s="11">
        <v>44005</v>
      </c>
      <c r="C24" s="68">
        <f t="shared" si="1"/>
        <v>3</v>
      </c>
      <c r="D24" s="12" t="str">
        <f t="shared" si="4"/>
        <v/>
      </c>
      <c r="E24" s="13"/>
      <c r="F24" s="13"/>
      <c r="G24" s="13"/>
      <c r="H24" s="69" t="str">
        <f t="shared" si="2"/>
        <v/>
      </c>
      <c r="I24" s="13"/>
      <c r="J24" s="13"/>
      <c r="K24" s="13"/>
      <c r="L24" s="14" t="str">
        <f t="shared" si="3"/>
        <v/>
      </c>
      <c r="M24" s="79"/>
    </row>
    <row r="25" spans="1:13" x14ac:dyDescent="0.25">
      <c r="A25">
        <f t="shared" si="0"/>
        <v>26</v>
      </c>
      <c r="B25" s="11">
        <v>44006</v>
      </c>
      <c r="C25" s="68">
        <f t="shared" si="1"/>
        <v>4</v>
      </c>
      <c r="D25" s="12" t="str">
        <f t="shared" si="4"/>
        <v/>
      </c>
      <c r="E25" s="13"/>
      <c r="F25" s="13"/>
      <c r="G25" s="13"/>
      <c r="H25" s="69" t="str">
        <f t="shared" si="2"/>
        <v/>
      </c>
      <c r="I25" s="13"/>
      <c r="J25" s="13"/>
      <c r="K25" s="13"/>
      <c r="L25" s="14" t="str">
        <f t="shared" si="3"/>
        <v/>
      </c>
      <c r="M25" s="79"/>
    </row>
    <row r="26" spans="1:13" x14ac:dyDescent="0.25">
      <c r="A26">
        <f t="shared" si="0"/>
        <v>26</v>
      </c>
      <c r="B26" s="11">
        <v>44007</v>
      </c>
      <c r="C26" s="68">
        <f t="shared" si="1"/>
        <v>5</v>
      </c>
      <c r="D26" s="12" t="str">
        <f t="shared" si="4"/>
        <v/>
      </c>
      <c r="E26" s="13"/>
      <c r="F26" s="13"/>
      <c r="G26" s="13"/>
      <c r="H26" s="69" t="str">
        <f t="shared" si="2"/>
        <v/>
      </c>
      <c r="I26" s="13"/>
      <c r="J26" s="13"/>
      <c r="K26" s="13"/>
      <c r="L26" s="14" t="str">
        <f t="shared" si="3"/>
        <v/>
      </c>
      <c r="M26" s="79"/>
    </row>
    <row r="27" spans="1:13" x14ac:dyDescent="0.25">
      <c r="A27">
        <f t="shared" si="0"/>
        <v>26</v>
      </c>
      <c r="B27" s="11">
        <v>44008</v>
      </c>
      <c r="C27" s="68">
        <f t="shared" si="1"/>
        <v>6</v>
      </c>
      <c r="D27" s="12" t="str">
        <f t="shared" si="4"/>
        <v/>
      </c>
      <c r="E27" s="13"/>
      <c r="F27" s="13"/>
      <c r="G27" s="13"/>
      <c r="H27" s="69" t="str">
        <f t="shared" si="2"/>
        <v/>
      </c>
      <c r="I27" s="13"/>
      <c r="J27" s="13"/>
      <c r="K27" s="13"/>
      <c r="L27" s="14" t="str">
        <f t="shared" si="3"/>
        <v/>
      </c>
      <c r="M27" s="79"/>
    </row>
    <row r="28" spans="1:13" x14ac:dyDescent="0.25">
      <c r="A28">
        <f t="shared" si="0"/>
        <v>26</v>
      </c>
      <c r="B28" s="11">
        <v>44009</v>
      </c>
      <c r="C28" s="68">
        <f t="shared" si="1"/>
        <v>7</v>
      </c>
      <c r="D28" s="12" t="str">
        <f t="shared" si="4"/>
        <v>Fin de semana</v>
      </c>
      <c r="E28" s="13"/>
      <c r="F28" s="13"/>
      <c r="G28" s="13"/>
      <c r="H28" s="69" t="str">
        <f t="shared" si="2"/>
        <v/>
      </c>
      <c r="I28" s="13"/>
      <c r="J28" s="13"/>
      <c r="K28" s="13"/>
      <c r="L28" s="14" t="str">
        <f t="shared" si="3"/>
        <v/>
      </c>
      <c r="M28" s="79"/>
    </row>
    <row r="29" spans="1:13" x14ac:dyDescent="0.25">
      <c r="A29">
        <f t="shared" si="0"/>
        <v>26</v>
      </c>
      <c r="B29" s="11">
        <v>44010</v>
      </c>
      <c r="C29" s="68">
        <f t="shared" si="1"/>
        <v>1</v>
      </c>
      <c r="D29" s="12" t="str">
        <f t="shared" si="4"/>
        <v>Fin de semana</v>
      </c>
      <c r="E29" s="13"/>
      <c r="F29" s="13"/>
      <c r="G29" s="13"/>
      <c r="H29" s="69" t="str">
        <f t="shared" si="2"/>
        <v/>
      </c>
      <c r="I29" s="13"/>
      <c r="J29" s="13"/>
      <c r="K29" s="13"/>
      <c r="L29" s="14" t="str">
        <f t="shared" si="3"/>
        <v/>
      </c>
      <c r="M29" s="79"/>
    </row>
    <row r="30" spans="1:13" x14ac:dyDescent="0.25">
      <c r="A30">
        <f t="shared" si="0"/>
        <v>27</v>
      </c>
      <c r="B30" s="11">
        <v>44011</v>
      </c>
      <c r="C30" s="68">
        <f t="shared" si="1"/>
        <v>2</v>
      </c>
      <c r="D30" s="12" t="str">
        <f t="shared" si="4"/>
        <v/>
      </c>
      <c r="E30" s="13"/>
      <c r="F30" s="13"/>
      <c r="G30" s="13"/>
      <c r="H30" s="69" t="str">
        <f t="shared" si="2"/>
        <v/>
      </c>
      <c r="I30" s="13"/>
      <c r="J30" s="13"/>
      <c r="K30" s="13"/>
      <c r="L30" s="14" t="str">
        <f t="shared" si="3"/>
        <v/>
      </c>
      <c r="M30" s="79"/>
    </row>
    <row r="31" spans="1:13" x14ac:dyDescent="0.25">
      <c r="A31">
        <f t="shared" si="0"/>
        <v>27</v>
      </c>
      <c r="B31" s="11">
        <v>44012</v>
      </c>
      <c r="C31" s="68">
        <f t="shared" si="1"/>
        <v>3</v>
      </c>
      <c r="D31" s="12" t="str">
        <f t="shared" si="4"/>
        <v/>
      </c>
      <c r="E31" s="13"/>
      <c r="F31" s="13"/>
      <c r="G31" s="13"/>
      <c r="H31" s="69" t="str">
        <f t="shared" si="2"/>
        <v/>
      </c>
      <c r="I31" s="13"/>
      <c r="J31" s="13"/>
      <c r="K31" s="13"/>
      <c r="L31" s="14" t="str">
        <f t="shared" si="3"/>
        <v/>
      </c>
      <c r="M31" s="79"/>
    </row>
    <row r="32" spans="1:13" x14ac:dyDescent="0.25">
      <c r="E32" s="3"/>
      <c r="F32"/>
      <c r="G32"/>
      <c r="H32"/>
      <c r="I32"/>
      <c r="J32"/>
      <c r="K32"/>
      <c r="L32"/>
    </row>
    <row r="33" spans="5:12" x14ac:dyDescent="0.25">
      <c r="E33" s="3"/>
      <c r="F33"/>
      <c r="G33"/>
      <c r="H33"/>
      <c r="I33"/>
      <c r="J33"/>
      <c r="K33"/>
      <c r="L33"/>
    </row>
    <row r="34" spans="5:12" x14ac:dyDescent="0.25">
      <c r="E34" s="3"/>
      <c r="F34"/>
      <c r="G34"/>
      <c r="H34"/>
      <c r="I34"/>
      <c r="J34"/>
      <c r="K34"/>
      <c r="L34"/>
    </row>
    <row r="35" spans="5:12" x14ac:dyDescent="0.25">
      <c r="E35" s="3"/>
      <c r="F35"/>
      <c r="G35"/>
      <c r="H35"/>
      <c r="I35"/>
      <c r="J35"/>
      <c r="K35"/>
      <c r="L35"/>
    </row>
  </sheetData>
  <sheetProtection algorithmName="SHA-512" hashValue="qbowY0WzE25i24h+pAVcqhdB3sJrXPnIxCBS02R4Zc9nVm44PY1LTMssnCpdcIszDW9cawksBqw1Tsr7HSusOQ==" saltValue="MphOa3fUJzzuJDIlg0DPvQ==" spinCount="100000" sheet="1" selectLockedCells="1"/>
  <conditionalFormatting sqref="L2:L31">
    <cfRule type="containsText" dxfId="6" priority="1" operator="containsText" text="El tipo de día debe ser Mañana y Tarde o no haber horas por la tarde">
      <formula>NOT(ISERROR(SEARCH("El tipo de día debe ser Mañana y Tarde o no haber horas por la tarde",L2)))</formula>
    </cfRule>
  </conditionalFormatting>
  <dataValidations count="6">
    <dataValidation type="time" allowBlank="1" showInputMessage="1" showErrorMessage="1" errorTitle="Error en salida" error="La hora de salida por la tarde debe estar comprendida entre las 15:00 y las 21:00" promptTitle="Hora de salida" prompt="Recuerde: La hora de salida debe distar, al menos, dos horas de la de entrada para que cuente la tarde realizada" sqref="K2:K31" xr:uid="{00000000-0002-0000-0800-000000000000}">
      <formula1>0.625</formula1>
      <formula2>0.875</formula2>
    </dataValidation>
    <dataValidation type="time" allowBlank="1" showInputMessage="1" showErrorMessage="1" errorTitle="Error en entrada" error="La hora de entrada por la tarde debe estar comprendida entre las 15:00 y las 21:00" promptTitle="Hora de entrada" prompt="Recuerde: La hora de entrada por la tarde debe distar, al menos, una hora de la de salida de la mañana" sqref="I2:I31" xr:uid="{00000000-0002-0000-0800-000001000000}">
      <formula1>0.625</formula1>
      <formula2>0.875</formula2>
    </dataValidation>
    <dataValidation type="time" allowBlank="1" showInputMessage="1" showErrorMessage="1" errorTitle="Error en salida" error="La salida debe ser, como mínimo, las 14:30h" promptTitle="Hora de salida" prompt="La hora de salida debe ser, al menos, a las 14:30 y si va a realizar tarde, tiene que parar al menos una hora." sqref="G2:G31" xr:uid="{00000000-0002-0000-0800-000002000000}">
      <formula1>0.604166666666667</formula1>
      <formula2>0.75</formula2>
    </dataValidation>
    <dataValidation type="time" allowBlank="1" showInputMessage="1" showErrorMessage="1" errorTitle="Error de entrada" error="La entrada debe estar entre las 7:45 y las 09:00" promptTitle="Hora de entrada" prompt="La hora de entrada debe estar comprendida entre las 7:45 y las 9:00" sqref="E2:E31" xr:uid="{00000000-0002-0000-0800-000003000000}">
      <formula1>0.322916666666667</formula1>
      <formula2>0.375</formula2>
    </dataValidation>
    <dataValidation type="list" errorStyle="warning" allowBlank="1" showInputMessage="1" showErrorMessage="1" errorTitle="Error" error="Debe seleccionar un tipo de día" sqref="D2:D31" xr:uid="{00000000-0002-0000-0800-000004000000}">
      <formula1>TipoDia</formula1>
    </dataValidation>
    <dataValidation allowBlank="1" showInputMessage="1" showErrorMessage="1" sqref="F2:F31 J2:J31" xr:uid="{00000000-0002-0000-0800-000005000000}"/>
  </dataValidations>
  <pageMargins left="0.7" right="0.7" top="0.75" bottom="0.75" header="0.3" footer="0.3"/>
  <pageSetup paperSize="9" orientation="portrait" horizontalDpi="4294967294" verticalDpi="4294967294" r:id="rId1"/>
  <ignoredErrors>
    <ignoredError sqref="D2:D31" unlockedFormula="1"/>
  </ignoredErrors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Resumen</vt:lpstr>
      <vt:lpstr>Valores</vt:lpstr>
      <vt:lpstr>Calendario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TipoDia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Plannig Anual Gerentes</dc:title>
  <dc:creator>SATE Bankia</dc:creator>
  <cp:keywords>Horario;Tardes</cp:keywords>
  <cp:lastPrinted>2016-08-25T14:56:59Z</cp:lastPrinted>
  <dcterms:created xsi:type="dcterms:W3CDTF">2016-08-22T09:34:20Z</dcterms:created>
  <dcterms:modified xsi:type="dcterms:W3CDTF">2019-10-11T09:44:09Z</dcterms:modified>
  <cp:version>1.4 2017</cp:version>
</cp:coreProperties>
</file>